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eemuranta/Geology 25Jun2021/PhD_thesis/Draft_to_opponents/"/>
    </mc:Choice>
  </mc:AlternateContent>
  <xr:revisionPtr revIDLastSave="0" documentId="13_ncr:1_{1D78D697-F584-8344-A518-BE7ADA182071}" xr6:coauthVersionLast="47" xr6:coauthVersionMax="47" xr10:uidLastSave="{00000000-0000-0000-0000-000000000000}"/>
  <bookViews>
    <workbookView xWindow="1080" yWindow="460" windowWidth="27160" windowHeight="17540" xr2:uid="{A62D79BD-E04D-D84C-A94E-F9800DC4A819}"/>
  </bookViews>
  <sheets>
    <sheet name="Table S1" sheetId="1" r:id="rId1"/>
    <sheet name="Table S2" sheetId="5" r:id="rId2"/>
    <sheet name="Table S3" sheetId="6" r:id="rId3"/>
    <sheet name="Table S4" sheetId="2" r:id="rId4"/>
    <sheet name="Table S5" sheetId="3" r:id="rId5"/>
    <sheet name="Table S6" sheetId="4" r:id="rId6"/>
    <sheet name="Table S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5" l="1"/>
  <c r="F4" i="5"/>
  <c r="B14" i="5"/>
  <c r="B15" i="5"/>
  <c r="N63" i="2" l="1"/>
  <c r="M15" i="5"/>
  <c r="P5" i="2" l="1"/>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4" i="2"/>
  <c r="P65" i="2"/>
  <c r="P66" i="2"/>
  <c r="P67" i="2"/>
  <c r="P4" i="2"/>
  <c r="L67"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4" i="2"/>
  <c r="L65" i="2"/>
  <c r="L66" i="2"/>
  <c r="L4" i="2"/>
  <c r="J27" i="5"/>
  <c r="J28" i="5"/>
  <c r="J29" i="5"/>
  <c r="J30" i="5"/>
  <c r="J31" i="5"/>
  <c r="J32" i="5"/>
  <c r="J33" i="5"/>
  <c r="J34" i="5"/>
  <c r="J26" i="5"/>
  <c r="J18" i="5"/>
  <c r="J19" i="5"/>
  <c r="J20" i="5"/>
  <c r="J21" i="5"/>
  <c r="J22" i="5"/>
  <c r="J17" i="5"/>
  <c r="J5" i="5"/>
  <c r="J6" i="5"/>
  <c r="J7" i="5"/>
  <c r="J8" i="5"/>
  <c r="J9" i="5"/>
  <c r="J10" i="5"/>
  <c r="J11" i="5"/>
  <c r="J12" i="5"/>
  <c r="J13" i="5"/>
  <c r="J4" i="5"/>
  <c r="J3" i="5"/>
  <c r="F27" i="5"/>
  <c r="F28" i="5"/>
  <c r="F29" i="5"/>
  <c r="F30" i="5"/>
  <c r="F31" i="5"/>
  <c r="F32" i="5"/>
  <c r="F33" i="5"/>
  <c r="F34" i="5"/>
  <c r="F26" i="5"/>
  <c r="F18" i="5"/>
  <c r="F19" i="5"/>
  <c r="F20" i="5"/>
  <c r="F21" i="5"/>
  <c r="F22" i="5"/>
  <c r="F17" i="5"/>
  <c r="F24" i="5" s="1"/>
  <c r="F6" i="5"/>
  <c r="F7" i="5"/>
  <c r="F8" i="5"/>
  <c r="F9" i="5"/>
  <c r="F10" i="5"/>
  <c r="F11" i="5"/>
  <c r="F12" i="5"/>
  <c r="F13" i="5"/>
  <c r="F3" i="5"/>
  <c r="J24" i="5" l="1"/>
  <c r="F15" i="5"/>
  <c r="J36" i="5"/>
  <c r="J15" i="5"/>
  <c r="F36" i="5"/>
  <c r="F38" i="1"/>
  <c r="F37" i="1"/>
  <c r="F32" i="1"/>
  <c r="F33" i="1"/>
  <c r="F31" i="1"/>
  <c r="F30" i="1"/>
  <c r="F29" i="1"/>
  <c r="F28" i="1"/>
  <c r="F27" i="1"/>
  <c r="F26" i="1"/>
  <c r="F25" i="1"/>
  <c r="F24" i="1"/>
  <c r="F5" i="1"/>
  <c r="F6" i="1"/>
  <c r="F7" i="1"/>
  <c r="F8" i="1"/>
  <c r="F9" i="1"/>
  <c r="F10" i="1"/>
  <c r="F11" i="1"/>
  <c r="F12" i="1"/>
  <c r="F13" i="1"/>
  <c r="F14" i="1"/>
  <c r="F15" i="1"/>
  <c r="F16" i="1"/>
  <c r="F17" i="1"/>
  <c r="F18" i="1"/>
  <c r="F19" i="1"/>
  <c r="F20" i="1"/>
  <c r="F4" i="1"/>
  <c r="F3" i="1"/>
  <c r="J3" i="1"/>
  <c r="J4" i="1"/>
  <c r="J5" i="1"/>
  <c r="J6" i="1"/>
  <c r="J7" i="1"/>
  <c r="J8" i="1"/>
  <c r="J9" i="1"/>
  <c r="J10" i="1"/>
  <c r="J11" i="1"/>
  <c r="J12" i="1"/>
  <c r="J13" i="1"/>
  <c r="J14" i="1"/>
  <c r="J15" i="1"/>
  <c r="J16" i="1"/>
  <c r="J17" i="1"/>
  <c r="J18" i="1"/>
  <c r="J19" i="1"/>
  <c r="J20" i="1"/>
  <c r="J24" i="1"/>
  <c r="J25" i="1"/>
  <c r="J26" i="1"/>
  <c r="J27" i="1"/>
  <c r="J28" i="1"/>
  <c r="J29" i="1"/>
  <c r="J30" i="1"/>
  <c r="J31" i="1"/>
  <c r="J32" i="1"/>
  <c r="J33" i="1"/>
  <c r="N24" i="1"/>
  <c r="N25" i="1"/>
  <c r="N26" i="1"/>
  <c r="N27" i="1"/>
  <c r="N28" i="1"/>
  <c r="N29" i="1"/>
  <c r="N30" i="1"/>
  <c r="N31" i="1"/>
  <c r="N32" i="1"/>
  <c r="N33" i="1"/>
  <c r="N3" i="1"/>
  <c r="N4" i="1"/>
  <c r="N5" i="1"/>
  <c r="N6" i="1"/>
  <c r="N7" i="1"/>
  <c r="N8" i="1"/>
  <c r="N9" i="1"/>
  <c r="N10" i="1"/>
  <c r="N11" i="1"/>
  <c r="N12" i="1"/>
  <c r="N13" i="1"/>
  <c r="N14" i="1"/>
  <c r="N15" i="1"/>
  <c r="N16" i="1"/>
  <c r="N17" i="1"/>
  <c r="N18" i="1"/>
  <c r="N19" i="1"/>
  <c r="N20" i="1"/>
  <c r="I36" i="5"/>
  <c r="E36" i="5"/>
  <c r="E24" i="5"/>
  <c r="Q63" i="2" l="1"/>
  <c r="O63" i="2"/>
  <c r="P63" i="2" s="1"/>
  <c r="L63" i="2"/>
  <c r="I63" i="2"/>
  <c r="R67" i="2"/>
  <c r="R5" i="2"/>
  <c r="R6" i="2"/>
  <c r="R8" i="2"/>
  <c r="R9" i="2"/>
  <c r="R10" i="2"/>
  <c r="R11" i="2"/>
  <c r="R12" i="2"/>
  <c r="R13" i="2"/>
  <c r="R14" i="2"/>
  <c r="R15" i="2"/>
  <c r="R16" i="2"/>
  <c r="R17" i="2"/>
  <c r="R18" i="2"/>
  <c r="R19" i="2"/>
  <c r="R20" i="2"/>
  <c r="R21" i="2"/>
  <c r="R22" i="2"/>
  <c r="R23" i="2"/>
  <c r="R24" i="2"/>
  <c r="R25" i="2"/>
  <c r="R26" i="2"/>
  <c r="R27" i="2"/>
  <c r="R28" i="2"/>
  <c r="R29" i="2"/>
  <c r="R30" i="2"/>
  <c r="R31" i="2"/>
  <c r="R32" i="2"/>
  <c r="R33" i="2"/>
  <c r="R36" i="2"/>
  <c r="R37" i="2"/>
  <c r="R38" i="2"/>
  <c r="R39" i="2"/>
  <c r="R40" i="2"/>
  <c r="R41" i="2"/>
  <c r="R42" i="2"/>
  <c r="R43" i="2"/>
  <c r="R44" i="2"/>
  <c r="R45" i="2"/>
  <c r="R46" i="2"/>
  <c r="R47" i="2"/>
  <c r="R48" i="2"/>
  <c r="R49" i="2"/>
  <c r="R50" i="2"/>
  <c r="R51" i="2"/>
  <c r="R52" i="2"/>
  <c r="R53" i="2"/>
  <c r="R54" i="2"/>
  <c r="R55" i="2"/>
  <c r="R56" i="2"/>
  <c r="R57" i="2"/>
  <c r="R58" i="2"/>
  <c r="R59" i="2"/>
  <c r="R60" i="2"/>
  <c r="R61" i="2"/>
  <c r="R62" i="2"/>
  <c r="R64" i="2"/>
  <c r="R65" i="2"/>
  <c r="R66" i="2"/>
  <c r="R4" i="2"/>
  <c r="I24" i="5"/>
  <c r="E14" i="5"/>
  <c r="F14" i="5" s="1"/>
  <c r="I14" i="5"/>
  <c r="J14" i="5" s="1"/>
  <c r="M14" i="5"/>
  <c r="E15" i="5"/>
  <c r="I15" i="5"/>
  <c r="B23" i="5"/>
  <c r="E23" i="5"/>
  <c r="F23" i="5" s="1"/>
  <c r="I23" i="5"/>
  <c r="J23" i="5" s="1"/>
  <c r="M23" i="5"/>
  <c r="B24" i="5"/>
  <c r="M24" i="5"/>
  <c r="B35" i="5"/>
  <c r="E35" i="5"/>
  <c r="F35" i="5" s="1"/>
  <c r="I35" i="5"/>
  <c r="J35" i="5" s="1"/>
  <c r="M35" i="5"/>
  <c r="B36" i="5"/>
  <c r="M36" i="5"/>
  <c r="N38" i="1" l="1"/>
  <c r="J38" i="1"/>
  <c r="J37" i="1"/>
  <c r="N37" i="1"/>
  <c r="K35" i="1"/>
  <c r="K34" i="1"/>
  <c r="K21" i="1"/>
  <c r="G35" i="1"/>
  <c r="G34" i="1"/>
  <c r="C35" i="1"/>
  <c r="C34" i="1"/>
  <c r="K22" i="1"/>
  <c r="G22" i="1"/>
  <c r="C21" i="1"/>
  <c r="G21" i="1"/>
  <c r="C22" i="1"/>
  <c r="N15" i="2" l="1"/>
  <c r="N55" i="2" l="1"/>
  <c r="N67" i="2" l="1"/>
  <c r="N5" i="2"/>
  <c r="N6" i="2"/>
  <c r="N8" i="2"/>
  <c r="N9" i="2"/>
  <c r="N10" i="2"/>
  <c r="N11" i="2"/>
  <c r="N12" i="2"/>
  <c r="N13" i="2"/>
  <c r="N14" i="2"/>
  <c r="N16" i="2"/>
  <c r="N17" i="2"/>
  <c r="N18" i="2"/>
  <c r="N19" i="2"/>
  <c r="N20" i="2"/>
  <c r="N21" i="2"/>
  <c r="N22" i="2"/>
  <c r="N23" i="2"/>
  <c r="N24" i="2"/>
  <c r="N25" i="2"/>
  <c r="N26" i="2"/>
  <c r="N27" i="2"/>
  <c r="N28" i="2"/>
  <c r="N29" i="2"/>
  <c r="N30" i="2"/>
  <c r="N31" i="2"/>
  <c r="N32" i="2"/>
  <c r="N33" i="2"/>
  <c r="N36" i="2"/>
  <c r="N37" i="2"/>
  <c r="N38" i="2"/>
  <c r="N39" i="2"/>
  <c r="N40" i="2"/>
  <c r="N41" i="2"/>
  <c r="N42" i="2"/>
  <c r="N43" i="2"/>
  <c r="N44" i="2"/>
  <c r="N45" i="2"/>
  <c r="N46" i="2"/>
  <c r="N47" i="2"/>
  <c r="N48" i="2"/>
  <c r="N49" i="2"/>
  <c r="N50" i="2"/>
  <c r="N51" i="2"/>
  <c r="N52" i="2"/>
  <c r="N53" i="2"/>
  <c r="N54" i="2"/>
  <c r="N56" i="2"/>
  <c r="N57" i="2"/>
  <c r="N58" i="2"/>
  <c r="N59" i="2"/>
  <c r="N60" i="2"/>
  <c r="N61" i="2"/>
  <c r="N62" i="2"/>
  <c r="N64" i="2"/>
  <c r="N65" i="2"/>
  <c r="N66" i="2"/>
  <c r="N4" i="2"/>
</calcChain>
</file>

<file path=xl/sharedStrings.xml><?xml version="1.0" encoding="utf-8"?>
<sst xmlns="http://schemas.openxmlformats.org/spreadsheetml/2006/main" count="886" uniqueCount="307">
  <si>
    <t>STAP-1</t>
  </si>
  <si>
    <t>±</t>
  </si>
  <si>
    <t>A35</t>
  </si>
  <si>
    <t>A36</t>
  </si>
  <si>
    <t>S [ppm]</t>
  </si>
  <si>
    <t>Yield [%]</t>
  </si>
  <si>
    <t>NAL-356</t>
  </si>
  <si>
    <t>Sample ID</t>
  </si>
  <si>
    <t>MID-1</t>
  </si>
  <si>
    <t>MID-3</t>
  </si>
  <si>
    <t>REY-1</t>
  </si>
  <si>
    <t>VIF-1</t>
  </si>
  <si>
    <t>LON-1</t>
  </si>
  <si>
    <t>KLE-1</t>
  </si>
  <si>
    <t>HEL-2</t>
  </si>
  <si>
    <t>A3</t>
  </si>
  <si>
    <t>A6</t>
  </si>
  <si>
    <t>A8</t>
  </si>
  <si>
    <t>NAL-263</t>
  </si>
  <si>
    <t>NAL-460</t>
  </si>
  <si>
    <t>NAL-496</t>
  </si>
  <si>
    <t>NAL-584</t>
  </si>
  <si>
    <t>NAL-611</t>
  </si>
  <si>
    <t>NAL-688</t>
  </si>
  <si>
    <t>HS92-15</t>
  </si>
  <si>
    <t>KVIH-1</t>
  </si>
  <si>
    <t>A12/ICE08R-08</t>
  </si>
  <si>
    <t>A13/ICE08R-09</t>
  </si>
  <si>
    <t>A15</t>
  </si>
  <si>
    <t>A18/ICE08R-12</t>
  </si>
  <si>
    <t>A21/ICE08R-16</t>
  </si>
  <si>
    <t>A24</t>
  </si>
  <si>
    <t>A25/ICE08R-19</t>
  </si>
  <si>
    <t>A27</t>
  </si>
  <si>
    <t>A31</t>
  </si>
  <si>
    <t>A32</t>
  </si>
  <si>
    <t>A36/ICE08R-23</t>
  </si>
  <si>
    <t>A37/ICE08R-24</t>
  </si>
  <si>
    <t>THRI-2</t>
  </si>
  <si>
    <t>THOR-1</t>
  </si>
  <si>
    <t>SELJA-1</t>
  </si>
  <si>
    <t>BHE-43</t>
  </si>
  <si>
    <t>BHE-44</t>
  </si>
  <si>
    <t>FROST-1</t>
  </si>
  <si>
    <t>STORID-1</t>
  </si>
  <si>
    <t>SAL-601</t>
  </si>
  <si>
    <t>BOTN-1</t>
  </si>
  <si>
    <t>OLAF-1</t>
  </si>
  <si>
    <t>HNAUS-1</t>
  </si>
  <si>
    <t>KVK77</t>
  </si>
  <si>
    <t>KVK147</t>
  </si>
  <si>
    <t>KVK168</t>
  </si>
  <si>
    <t>KVK169</t>
  </si>
  <si>
    <t>KVK-202</t>
  </si>
  <si>
    <t>KVK-205</t>
  </si>
  <si>
    <t>KVK-210</t>
  </si>
  <si>
    <t>KVK-211</t>
  </si>
  <si>
    <t>KVK-213</t>
  </si>
  <si>
    <t>KVK-214</t>
  </si>
  <si>
    <t>KVK-220</t>
  </si>
  <si>
    <t>KVK-222</t>
  </si>
  <si>
    <t>KVK-223</t>
  </si>
  <si>
    <t>NAL-585</t>
  </si>
  <si>
    <t>Lat (N)</t>
  </si>
  <si>
    <t>Lon (W)</t>
  </si>
  <si>
    <t>1σ</t>
  </si>
  <si>
    <t>Extraction wt. [mg]</t>
  </si>
  <si>
    <t>Fluorination [mg]</t>
  </si>
  <si>
    <t>duplicates</t>
  </si>
  <si>
    <r>
      <t>δ</t>
    </r>
    <r>
      <rPr>
        <vertAlign val="superscript"/>
        <sz val="10"/>
        <color theme="1"/>
        <rFont val="Times New Roman"/>
        <family val="1"/>
      </rPr>
      <t>34</t>
    </r>
    <r>
      <rPr>
        <sz val="10"/>
        <color theme="1"/>
        <rFont val="Times New Roman"/>
        <family val="1"/>
      </rPr>
      <t>S [‰]</t>
    </r>
  </si>
  <si>
    <r>
      <t>Δ</t>
    </r>
    <r>
      <rPr>
        <vertAlign val="superscript"/>
        <sz val="10"/>
        <color theme="1"/>
        <rFont val="Times New Roman"/>
        <family val="1"/>
      </rPr>
      <t>33</t>
    </r>
    <r>
      <rPr>
        <sz val="10"/>
        <color theme="1"/>
        <rFont val="Times New Roman"/>
        <family val="1"/>
      </rPr>
      <t>S [‰]</t>
    </r>
  </si>
  <si>
    <t xml:space="preserve"> MgO  </t>
  </si>
  <si>
    <t xml:space="preserve"> MgO [wt%]</t>
  </si>
  <si>
    <t>Cu [ppm]</t>
  </si>
  <si>
    <t>A1</t>
  </si>
  <si>
    <t>-</t>
  </si>
  <si>
    <t>WRZ</t>
  </si>
  <si>
    <t>NRZ</t>
  </si>
  <si>
    <t>ERZ</t>
  </si>
  <si>
    <t>SIVZ</t>
  </si>
  <si>
    <t>SVZ</t>
  </si>
  <si>
    <t>KVK</t>
  </si>
  <si>
    <t>Volcanic zone</t>
  </si>
  <si>
    <t>Extraction data</t>
  </si>
  <si>
    <t>Sample information</t>
  </si>
  <si>
    <t xml:space="preserve"> SiO2</t>
  </si>
  <si>
    <t xml:space="preserve"> TiO2</t>
  </si>
  <si>
    <t xml:space="preserve"> Al2O3</t>
  </si>
  <si>
    <t xml:space="preserve"> FeO  </t>
  </si>
  <si>
    <t xml:space="preserve"> MnO  </t>
  </si>
  <si>
    <t xml:space="preserve"> CaO  </t>
  </si>
  <si>
    <t xml:space="preserve"> Na2O </t>
  </si>
  <si>
    <t xml:space="preserve"> K2O  </t>
  </si>
  <si>
    <t xml:space="preserve"> P2O5 </t>
  </si>
  <si>
    <t>Totals</t>
  </si>
  <si>
    <t>Rb</t>
  </si>
  <si>
    <t>Sr</t>
  </si>
  <si>
    <t>Y</t>
  </si>
  <si>
    <t>Zr</t>
  </si>
  <si>
    <t>Nb</t>
  </si>
  <si>
    <t>Cs</t>
  </si>
  <si>
    <t>Ba</t>
  </si>
  <si>
    <t>La</t>
  </si>
  <si>
    <t>Ce</t>
  </si>
  <si>
    <t>Pr</t>
  </si>
  <si>
    <t>Nd</t>
  </si>
  <si>
    <t>Sm</t>
  </si>
  <si>
    <t>Eu</t>
  </si>
  <si>
    <t>Tb</t>
  </si>
  <si>
    <t>Dy</t>
  </si>
  <si>
    <t>Ho</t>
  </si>
  <si>
    <t>Er</t>
  </si>
  <si>
    <t>Tm</t>
  </si>
  <si>
    <t>Yb</t>
  </si>
  <si>
    <t>Lu</t>
  </si>
  <si>
    <t>Hf</t>
  </si>
  <si>
    <t>Ta</t>
  </si>
  <si>
    <t>Th</t>
  </si>
  <si>
    <t>U</t>
  </si>
  <si>
    <t>Source</t>
  </si>
  <si>
    <t>Major elements [wt.%]</t>
  </si>
  <si>
    <t>Trace elements [ppm]</t>
  </si>
  <si>
    <t>H16</t>
  </si>
  <si>
    <t>ICP-MS</t>
  </si>
  <si>
    <t>Ó82</t>
  </si>
  <si>
    <t>R20</t>
  </si>
  <si>
    <t>References: H16: Hálldorsson et al. (2016a), Ó82: Óskarsson et al. (1982), R20: Ranta et al. (2020)</t>
  </si>
  <si>
    <t>IAEA-S-1</t>
  </si>
  <si>
    <t>average (n = 9)</t>
  </si>
  <si>
    <t>average (n = 6)</t>
  </si>
  <si>
    <t>IAEA-S-2</t>
  </si>
  <si>
    <t>IAEA-S-3</t>
  </si>
  <si>
    <r>
      <t>δ</t>
    </r>
    <r>
      <rPr>
        <vertAlign val="superscript"/>
        <sz val="10"/>
        <color theme="1"/>
        <rFont val="Times New Roman"/>
        <family val="1"/>
      </rPr>
      <t>34</t>
    </r>
    <r>
      <rPr>
        <sz val="10"/>
        <color theme="1"/>
        <rFont val="Times New Roman"/>
        <family val="1"/>
      </rPr>
      <t>S</t>
    </r>
    <r>
      <rPr>
        <vertAlign val="subscript"/>
        <sz val="10"/>
        <color theme="1"/>
        <rFont val="Times New Roman"/>
        <family val="1"/>
      </rPr>
      <t xml:space="preserve">V-CDT </t>
    </r>
    <r>
      <rPr>
        <sz val="10"/>
        <color theme="1"/>
        <rFont val="Times New Roman"/>
        <family val="1"/>
      </rPr>
      <t xml:space="preserve"> (‰)</t>
    </r>
  </si>
  <si>
    <r>
      <t>Δ</t>
    </r>
    <r>
      <rPr>
        <vertAlign val="superscript"/>
        <sz val="10"/>
        <color theme="1"/>
        <rFont val="Times New Roman"/>
        <family val="1"/>
      </rPr>
      <t>36</t>
    </r>
    <r>
      <rPr>
        <sz val="10"/>
        <color theme="1"/>
        <rFont val="Times New Roman"/>
        <family val="1"/>
      </rPr>
      <t>S</t>
    </r>
    <r>
      <rPr>
        <vertAlign val="subscript"/>
        <sz val="10"/>
        <color theme="1"/>
        <rFont val="Times New Roman"/>
        <family val="1"/>
      </rPr>
      <t>CDT</t>
    </r>
    <r>
      <rPr>
        <sz val="10"/>
        <color theme="1"/>
        <rFont val="Times New Roman"/>
        <family val="1"/>
      </rPr>
      <t xml:space="preserve"> (‰)</t>
    </r>
  </si>
  <si>
    <t>a</t>
  </si>
  <si>
    <t>b</t>
  </si>
  <si>
    <t>c</t>
  </si>
  <si>
    <t>d</t>
  </si>
  <si>
    <t>Subaerial lava (B-ALK, I-ICE) and obsidian (A-THO) samples</t>
  </si>
  <si>
    <r>
      <t>B-ALK</t>
    </r>
    <r>
      <rPr>
        <vertAlign val="superscript"/>
        <sz val="10"/>
        <color theme="1"/>
        <rFont val="Times New Roman"/>
        <family val="1"/>
      </rPr>
      <t>b,c</t>
    </r>
  </si>
  <si>
    <r>
      <t>I-ICE</t>
    </r>
    <r>
      <rPr>
        <vertAlign val="superscript"/>
        <sz val="10"/>
        <color theme="1"/>
        <rFont val="Times New Roman"/>
        <family val="1"/>
      </rPr>
      <t>b,c</t>
    </r>
  </si>
  <si>
    <r>
      <t>A-THO</t>
    </r>
    <r>
      <rPr>
        <vertAlign val="superscript"/>
        <sz val="10"/>
        <color theme="1"/>
        <rFont val="Times New Roman"/>
        <family val="1"/>
      </rPr>
      <t>b,d</t>
    </r>
  </si>
  <si>
    <t>MgO from Óskarsson et al. (1982).</t>
  </si>
  <si>
    <r>
      <t>A36/ICE08R-23</t>
    </r>
    <r>
      <rPr>
        <vertAlign val="superscript"/>
        <sz val="10"/>
        <color theme="1"/>
        <rFont val="Times New Roman"/>
        <family val="1"/>
      </rPr>
      <t>a</t>
    </r>
  </si>
  <si>
    <r>
      <t>A37/ICE08R-24</t>
    </r>
    <r>
      <rPr>
        <vertAlign val="superscript"/>
        <sz val="10"/>
        <color theme="1"/>
        <rFont val="Times New Roman"/>
        <family val="1"/>
      </rPr>
      <t>a</t>
    </r>
  </si>
  <si>
    <r>
      <t>STAP-1</t>
    </r>
    <r>
      <rPr>
        <vertAlign val="superscript"/>
        <sz val="10"/>
        <color theme="1"/>
        <rFont val="Times New Roman"/>
        <family val="1"/>
      </rPr>
      <t>a</t>
    </r>
  </si>
  <si>
    <t>duplicate</t>
  </si>
  <si>
    <t>B-ALK</t>
  </si>
  <si>
    <t>I-ICE</t>
  </si>
  <si>
    <t>A-THO</t>
  </si>
  <si>
    <r>
      <t>1σ</t>
    </r>
    <r>
      <rPr>
        <vertAlign val="superscript"/>
        <sz val="10"/>
        <color theme="1"/>
        <rFont val="Times New Roman"/>
        <family val="1"/>
      </rPr>
      <t>e</t>
    </r>
  </si>
  <si>
    <t>e</t>
  </si>
  <si>
    <t>average (n = 11)</t>
  </si>
  <si>
    <t>Plume 1</t>
  </si>
  <si>
    <t>Plume 2</t>
  </si>
  <si>
    <t>DMM</t>
  </si>
  <si>
    <t>EMW</t>
  </si>
  <si>
    <t>Component</t>
  </si>
  <si>
    <t>Subduction fluid</t>
  </si>
  <si>
    <r>
      <rPr>
        <vertAlign val="superscript"/>
        <sz val="10"/>
        <color theme="1"/>
        <rFont val="Times New Roman"/>
        <family val="1"/>
      </rPr>
      <t>3</t>
    </r>
    <r>
      <rPr>
        <sz val="10"/>
        <color theme="1"/>
        <rFont val="Times New Roman"/>
        <family val="1"/>
      </rPr>
      <t>He/</t>
    </r>
    <r>
      <rPr>
        <vertAlign val="superscript"/>
        <sz val="10"/>
        <color theme="1"/>
        <rFont val="Times New Roman"/>
        <family val="1"/>
      </rPr>
      <t>4</t>
    </r>
    <r>
      <rPr>
        <sz val="10"/>
        <color theme="1"/>
        <rFont val="Times New Roman"/>
        <family val="1"/>
      </rPr>
      <t>He</t>
    </r>
  </si>
  <si>
    <r>
      <t>100</t>
    </r>
    <r>
      <rPr>
        <vertAlign val="superscript"/>
        <sz val="10"/>
        <color theme="1"/>
        <rFont val="Times New Roman'"/>
      </rPr>
      <t>a</t>
    </r>
  </si>
  <si>
    <t>f</t>
  </si>
  <si>
    <r>
      <t>δ</t>
    </r>
    <r>
      <rPr>
        <vertAlign val="superscript"/>
        <sz val="10"/>
        <color theme="1"/>
        <rFont val="Times New Roman"/>
        <family val="1"/>
      </rPr>
      <t>34</t>
    </r>
    <r>
      <rPr>
        <sz val="10"/>
        <color theme="1"/>
        <rFont val="Times New Roman"/>
        <family val="1"/>
      </rPr>
      <t>S</t>
    </r>
    <r>
      <rPr>
        <vertAlign val="subscript"/>
        <sz val="10"/>
        <color theme="1"/>
        <rFont val="Times New Roman"/>
        <family val="1"/>
      </rPr>
      <t xml:space="preserve">ΣS* </t>
    </r>
    <r>
      <rPr>
        <sz val="10"/>
        <color theme="1"/>
        <rFont val="Times New Roman"/>
        <family val="1"/>
      </rPr>
      <t>is the δ</t>
    </r>
    <r>
      <rPr>
        <vertAlign val="superscript"/>
        <sz val="10"/>
        <color theme="1"/>
        <rFont val="Times New Roman"/>
        <family val="1"/>
      </rPr>
      <t>34</t>
    </r>
    <r>
      <rPr>
        <sz val="10"/>
        <color theme="1"/>
        <rFont val="Times New Roman"/>
        <family val="1"/>
      </rPr>
      <t>S value of bulk sulfur (ΣS = S</t>
    </r>
    <r>
      <rPr>
        <vertAlign val="superscript"/>
        <sz val="10"/>
        <color theme="1"/>
        <rFont val="Times New Roman"/>
        <family val="1"/>
      </rPr>
      <t>6+</t>
    </r>
    <r>
      <rPr>
        <sz val="10"/>
        <color theme="1"/>
        <rFont val="Times New Roman"/>
        <family val="1"/>
      </rPr>
      <t xml:space="preserve"> + S</t>
    </r>
    <r>
      <rPr>
        <vertAlign val="superscript"/>
        <sz val="10"/>
        <color theme="1"/>
        <rFont val="Times New Roman"/>
        <family val="1"/>
      </rPr>
      <t>2-</t>
    </r>
    <r>
      <rPr>
        <vertAlign val="subscript"/>
        <sz val="10"/>
        <color theme="1"/>
        <rFont val="Times New Roman"/>
        <family val="1"/>
      </rPr>
      <t>)</t>
    </r>
    <r>
      <rPr>
        <sz val="10"/>
        <color theme="1"/>
        <rFont val="Times New Roman"/>
        <family val="1"/>
      </rPr>
      <t xml:space="preserve"> calculated from δ</t>
    </r>
    <r>
      <rPr>
        <vertAlign val="superscript"/>
        <sz val="10"/>
        <color theme="1"/>
        <rFont val="Times New Roman"/>
        <family val="1"/>
      </rPr>
      <t>34</t>
    </r>
    <r>
      <rPr>
        <sz val="10"/>
        <color theme="1"/>
        <rFont val="Times New Roman"/>
        <family val="1"/>
      </rPr>
      <t>S(S</t>
    </r>
    <r>
      <rPr>
        <vertAlign val="superscript"/>
        <sz val="10"/>
        <color theme="1"/>
        <rFont val="Times New Roman"/>
        <family val="1"/>
      </rPr>
      <t>2-</t>
    </r>
    <r>
      <rPr>
        <sz val="10"/>
        <color theme="1"/>
        <rFont val="Times New Roman"/>
        <family val="1"/>
      </rPr>
      <t>) and S</t>
    </r>
    <r>
      <rPr>
        <vertAlign val="superscript"/>
        <sz val="10"/>
        <color theme="1"/>
        <rFont val="Times New Roman"/>
        <family val="1"/>
      </rPr>
      <t>6+</t>
    </r>
    <r>
      <rPr>
        <sz val="10"/>
        <color theme="1"/>
        <rFont val="Times New Roman"/>
        <family val="1"/>
      </rPr>
      <t>/ΣS) assuming isotopic equilibrium between dissolved sulfide and sulfate</t>
    </r>
  </si>
  <si>
    <t>LA-ICP-MS</t>
  </si>
  <si>
    <t>mult. extract.</t>
  </si>
  <si>
    <t>This study</t>
  </si>
  <si>
    <t>Reference</t>
  </si>
  <si>
    <t>D-DMM from Shimizu et al. (2016)</t>
  </si>
  <si>
    <t>Li et al. (2020)</t>
  </si>
  <si>
    <t>Session</t>
  </si>
  <si>
    <t>31-Nov-19</t>
  </si>
  <si>
    <t>KVK-77</t>
  </si>
  <si>
    <t>KVK-147</t>
  </si>
  <si>
    <t>KVK-168</t>
  </si>
  <si>
    <t>KVK-169</t>
  </si>
  <si>
    <r>
      <t>Lab Ag</t>
    </r>
    <r>
      <rPr>
        <vertAlign val="subscript"/>
        <sz val="10"/>
        <color theme="1"/>
        <rFont val="Times New Roman"/>
        <family val="1"/>
      </rPr>
      <t>2</t>
    </r>
    <r>
      <rPr>
        <sz val="10"/>
        <color theme="1"/>
        <rFont val="Times New Roman"/>
        <family val="1"/>
      </rPr>
      <t>S standard</t>
    </r>
  </si>
  <si>
    <t>Analysis date</t>
  </si>
  <si>
    <t>average (n = 17 or 18)</t>
  </si>
  <si>
    <t>average (n = 10)</t>
  </si>
  <si>
    <t>Sample</t>
  </si>
  <si>
    <r>
      <rPr>
        <vertAlign val="superscript"/>
        <sz val="10"/>
        <color theme="1"/>
        <rFont val="Times New Roman"/>
        <family val="1"/>
      </rPr>
      <t>a</t>
    </r>
    <r>
      <rPr>
        <sz val="10"/>
        <color theme="1"/>
        <rFont val="Times New Roman"/>
        <family val="1"/>
      </rPr>
      <t>1σ error of each analysis is calculated as the standard deviation of six measuring cycles in the mass spectrometer</t>
    </r>
  </si>
  <si>
    <t>Excuded value</t>
  </si>
  <si>
    <t>The value falls outside 3σ error and is excluded from the average</t>
  </si>
  <si>
    <t>average</t>
  </si>
  <si>
    <r>
      <t>Δ</t>
    </r>
    <r>
      <rPr>
        <vertAlign val="superscript"/>
        <sz val="10"/>
        <color theme="1"/>
        <rFont val="Times New Roman"/>
        <family val="1"/>
      </rPr>
      <t>33</t>
    </r>
    <r>
      <rPr>
        <sz val="10"/>
        <color theme="1"/>
        <rFont val="Times New Roman"/>
        <family val="1"/>
      </rPr>
      <t>S</t>
    </r>
    <r>
      <rPr>
        <vertAlign val="subscript"/>
        <sz val="10"/>
        <color theme="1"/>
        <rFont val="Times New Roman"/>
        <family val="1"/>
      </rPr>
      <t>SG1</t>
    </r>
    <r>
      <rPr>
        <sz val="10"/>
        <color theme="1"/>
        <rFont val="Times New Roman"/>
        <family val="1"/>
      </rPr>
      <t xml:space="preserve"> [‰]</t>
    </r>
  </si>
  <si>
    <r>
      <t>Δ</t>
    </r>
    <r>
      <rPr>
        <vertAlign val="superscript"/>
        <sz val="10"/>
        <color theme="1"/>
        <rFont val="Times New Roman"/>
        <family val="1"/>
      </rPr>
      <t>36</t>
    </r>
    <r>
      <rPr>
        <sz val="10"/>
        <color theme="1"/>
        <rFont val="Times New Roman"/>
        <family val="1"/>
      </rPr>
      <t>S</t>
    </r>
    <r>
      <rPr>
        <vertAlign val="subscript"/>
        <sz val="10"/>
        <color theme="1"/>
        <rFont val="Times New Roman"/>
        <family val="1"/>
      </rPr>
      <t>SG1</t>
    </r>
    <r>
      <rPr>
        <sz val="10"/>
        <color theme="1"/>
        <rFont val="Times New Roman"/>
        <family val="1"/>
      </rPr>
      <t xml:space="preserve"> [‰]</t>
    </r>
  </si>
  <si>
    <r>
      <t>δ</t>
    </r>
    <r>
      <rPr>
        <vertAlign val="superscript"/>
        <sz val="10"/>
        <color theme="1"/>
        <rFont val="Times New Roman"/>
        <family val="1"/>
      </rPr>
      <t>34</t>
    </r>
    <r>
      <rPr>
        <sz val="10"/>
        <color theme="1"/>
        <rFont val="Times New Roman"/>
        <family val="1"/>
      </rPr>
      <t>S</t>
    </r>
    <r>
      <rPr>
        <vertAlign val="subscript"/>
        <sz val="10"/>
        <color theme="1"/>
        <rFont val="Times New Roman"/>
        <family val="1"/>
      </rPr>
      <t>SG1</t>
    </r>
    <r>
      <rPr>
        <sz val="10"/>
        <color theme="1"/>
        <rFont val="Times New Roman"/>
        <family val="1"/>
      </rPr>
      <t xml:space="preserve"> [‰]</t>
    </r>
    <r>
      <rPr>
        <vertAlign val="superscript"/>
        <sz val="10"/>
        <color theme="1"/>
        <rFont val="Times New Roman"/>
        <family val="1"/>
      </rPr>
      <t>a</t>
    </r>
  </si>
  <si>
    <r>
      <t>1σ</t>
    </r>
    <r>
      <rPr>
        <vertAlign val="superscript"/>
        <sz val="10"/>
        <color theme="1"/>
        <rFont val="Times New Roman"/>
        <family val="1"/>
      </rPr>
      <t>b</t>
    </r>
  </si>
  <si>
    <r>
      <t>2SE</t>
    </r>
    <r>
      <rPr>
        <vertAlign val="superscript"/>
        <sz val="10"/>
        <color theme="1"/>
        <rFont val="Times New Roman"/>
        <family val="1"/>
      </rPr>
      <t>c</t>
    </r>
  </si>
  <si>
    <r>
      <t>2SE</t>
    </r>
    <r>
      <rPr>
        <vertAlign val="superscript"/>
        <sz val="10"/>
        <color theme="1"/>
        <rFont val="Times New Roman"/>
        <family val="1"/>
      </rPr>
      <t>f</t>
    </r>
  </si>
  <si>
    <t>g</t>
  </si>
  <si>
    <t>2SE (2 standard errors) represents the estimated 95% confidence interval of the measurement</t>
  </si>
  <si>
    <r>
      <t>200</t>
    </r>
    <r>
      <rPr>
        <vertAlign val="superscript"/>
        <sz val="10"/>
        <color theme="1"/>
        <rFont val="Times New Roman'"/>
      </rPr>
      <t>b</t>
    </r>
  </si>
  <si>
    <r>
      <t>9620</t>
    </r>
    <r>
      <rPr>
        <vertAlign val="superscript"/>
        <sz val="10"/>
        <color theme="1"/>
        <rFont val="Times New Roman"/>
        <family val="1"/>
      </rPr>
      <t>d</t>
    </r>
  </si>
  <si>
    <t>Taken as the E-DMM estimate from Shimizu et al. (2016)</t>
  </si>
  <si>
    <r>
      <t>165</t>
    </r>
    <r>
      <rPr>
        <vertAlign val="superscript"/>
        <sz val="10"/>
        <color theme="1"/>
        <rFont val="Times New Roman'"/>
      </rPr>
      <t>c</t>
    </r>
  </si>
  <si>
    <t>Bulk mantle value from Luguet et al. (2010)</t>
  </si>
  <si>
    <r>
      <t>-1.3</t>
    </r>
    <r>
      <rPr>
        <vertAlign val="superscript"/>
        <sz val="10"/>
        <color theme="1"/>
        <rFont val="Times New Roman'"/>
      </rPr>
      <t>e</t>
    </r>
  </si>
  <si>
    <r>
      <t>-5</t>
    </r>
    <r>
      <rPr>
        <vertAlign val="superscript"/>
        <sz val="10"/>
        <color theme="1"/>
        <rFont val="Times New Roman'"/>
      </rPr>
      <t>i</t>
    </r>
  </si>
  <si>
    <t>samples</t>
  </si>
  <si>
    <t>Lab</t>
  </si>
  <si>
    <t>± 1σ</t>
  </si>
  <si>
    <t>± 95% conf. int.</t>
  </si>
  <si>
    <t>n</t>
  </si>
  <si>
    <t>Comment</t>
  </si>
  <si>
    <t>MORB</t>
  </si>
  <si>
    <t>IPGP</t>
  </si>
  <si>
    <t>Individual CDT measurements not reported</t>
  </si>
  <si>
    <t>OIB</t>
  </si>
  <si>
    <t>CM meteorites</t>
  </si>
  <si>
    <t>CDT, MORB, pyrite</t>
  </si>
  <si>
    <t>GL</t>
  </si>
  <si>
    <t>CDT</t>
  </si>
  <si>
    <t>CDT, hydroth. sulf.</t>
  </si>
  <si>
    <t>Iron meteorites</t>
  </si>
  <si>
    <t>UMD</t>
  </si>
  <si>
    <t>Average of all recent independent determinations of the CDT scale</t>
  </si>
  <si>
    <t>MIT</t>
  </si>
  <si>
    <t>calculated</t>
  </si>
  <si>
    <r>
      <t>Δ</t>
    </r>
    <r>
      <rPr>
        <vertAlign val="superscript"/>
        <sz val="10"/>
        <color theme="1"/>
        <rFont val="Times New Roman"/>
        <family val="1"/>
      </rPr>
      <t>33</t>
    </r>
    <r>
      <rPr>
        <sz val="10"/>
        <color theme="1"/>
        <rFont val="Times New Roman"/>
        <family val="1"/>
      </rPr>
      <t>S(S1-ref)</t>
    </r>
  </si>
  <si>
    <r>
      <t>Δ</t>
    </r>
    <r>
      <rPr>
        <vertAlign val="superscript"/>
        <sz val="10"/>
        <color theme="1"/>
        <rFont val="Times New Roman"/>
        <family val="1"/>
      </rPr>
      <t>36</t>
    </r>
    <r>
      <rPr>
        <sz val="10"/>
        <color theme="1"/>
        <rFont val="Times New Roman"/>
        <family val="1"/>
      </rPr>
      <t>S(S1-ref)</t>
    </r>
  </si>
  <si>
    <r>
      <t>Δ</t>
    </r>
    <r>
      <rPr>
        <vertAlign val="superscript"/>
        <sz val="10"/>
        <color theme="1"/>
        <rFont val="Times New Roman"/>
        <family val="1"/>
      </rPr>
      <t>33</t>
    </r>
    <r>
      <rPr>
        <sz val="10"/>
        <color theme="1"/>
        <rFont val="Times New Roman"/>
        <family val="1"/>
      </rPr>
      <t>S(CDT-ref)</t>
    </r>
  </si>
  <si>
    <r>
      <t>Δ</t>
    </r>
    <r>
      <rPr>
        <vertAlign val="superscript"/>
        <sz val="10"/>
        <color theme="1"/>
        <rFont val="Times New Roman"/>
        <family val="1"/>
      </rPr>
      <t>36</t>
    </r>
    <r>
      <rPr>
        <sz val="10"/>
        <color theme="1"/>
        <rFont val="Times New Roman"/>
        <family val="1"/>
      </rPr>
      <t>S(CDT-ref)</t>
    </r>
  </si>
  <si>
    <r>
      <t>Δ</t>
    </r>
    <r>
      <rPr>
        <vertAlign val="superscript"/>
        <sz val="10"/>
        <color theme="1"/>
        <rFont val="Times New Roman"/>
        <family val="1"/>
      </rPr>
      <t>33</t>
    </r>
    <r>
      <rPr>
        <sz val="10"/>
        <color theme="1"/>
        <rFont val="Times New Roman"/>
        <family val="1"/>
      </rPr>
      <t>S(S1-CDT)</t>
    </r>
  </si>
  <si>
    <r>
      <t>Δ</t>
    </r>
    <r>
      <rPr>
        <vertAlign val="superscript"/>
        <sz val="10"/>
        <color theme="1"/>
        <rFont val="Times New Roman"/>
        <family val="1"/>
      </rPr>
      <t>36</t>
    </r>
    <r>
      <rPr>
        <sz val="10"/>
        <color theme="1"/>
        <rFont val="Times New Roman"/>
        <family val="1"/>
      </rPr>
      <t>S(S1-CDT)</t>
    </r>
  </si>
  <si>
    <t>Average all studies (n=8)</t>
  </si>
  <si>
    <t>Enst. chondrites/aubrites</t>
  </si>
  <si>
    <t>Independent CDT determinations</t>
  </si>
  <si>
    <r>
      <t>Δ</t>
    </r>
    <r>
      <rPr>
        <vertAlign val="superscript"/>
        <sz val="10"/>
        <color theme="1"/>
        <rFont val="Times New Roman"/>
        <family val="1"/>
      </rPr>
      <t>33</t>
    </r>
    <r>
      <rPr>
        <sz val="10"/>
        <color theme="1"/>
        <rFont val="Times New Roman"/>
        <family val="1"/>
      </rPr>
      <t>S</t>
    </r>
    <r>
      <rPr>
        <vertAlign val="subscript"/>
        <sz val="10"/>
        <color theme="1"/>
        <rFont val="Times New Roman"/>
        <family val="1"/>
      </rPr>
      <t>SG1</t>
    </r>
    <r>
      <rPr>
        <sz val="10"/>
        <color theme="1"/>
        <rFont val="Times New Roman"/>
        <family val="1"/>
      </rPr>
      <t xml:space="preserve">  (‰)</t>
    </r>
  </si>
  <si>
    <r>
      <t>Δ</t>
    </r>
    <r>
      <rPr>
        <vertAlign val="superscript"/>
        <sz val="10"/>
        <color theme="1"/>
        <rFont val="Times New Roman"/>
        <family val="1"/>
      </rPr>
      <t>36</t>
    </r>
    <r>
      <rPr>
        <sz val="10"/>
        <color theme="1"/>
        <rFont val="Times New Roman"/>
        <family val="1"/>
      </rPr>
      <t>S</t>
    </r>
    <r>
      <rPr>
        <vertAlign val="subscript"/>
        <sz val="10"/>
        <color theme="1"/>
        <rFont val="Times New Roman"/>
        <family val="1"/>
      </rPr>
      <t>SG1</t>
    </r>
    <r>
      <rPr>
        <sz val="10"/>
        <color theme="1"/>
        <rFont val="Times New Roman"/>
        <family val="1"/>
      </rPr>
      <t xml:space="preserve"> (‰)</t>
    </r>
  </si>
  <si>
    <r>
      <rPr>
        <vertAlign val="superscript"/>
        <sz val="10"/>
        <color theme="1"/>
        <rFont val="Times New Roman"/>
        <family val="1"/>
      </rPr>
      <t>b</t>
    </r>
    <r>
      <rPr>
        <sz val="10"/>
        <color theme="1"/>
        <rFont val="Times New Roman"/>
        <family val="1"/>
      </rPr>
      <t>2SE (2 standard errors) based on 6 measurement cycles</t>
    </r>
  </si>
  <si>
    <r>
      <t>Δ</t>
    </r>
    <r>
      <rPr>
        <vertAlign val="superscript"/>
        <sz val="10"/>
        <color theme="1"/>
        <rFont val="Times New Roman"/>
        <family val="1"/>
      </rPr>
      <t>33</t>
    </r>
    <r>
      <rPr>
        <sz val="10"/>
        <color theme="1"/>
        <rFont val="Times New Roman"/>
        <family val="1"/>
      </rPr>
      <t>S</t>
    </r>
    <r>
      <rPr>
        <vertAlign val="subscript"/>
        <sz val="10"/>
        <color theme="1"/>
        <rFont val="Times New Roman"/>
        <family val="1"/>
      </rPr>
      <t>CDT</t>
    </r>
    <r>
      <rPr>
        <sz val="10"/>
        <color theme="1"/>
        <rFont val="Times New Roman"/>
        <family val="1"/>
      </rPr>
      <t xml:space="preserve"> (‰)</t>
    </r>
  </si>
  <si>
    <r>
      <t>Δ</t>
    </r>
    <r>
      <rPr>
        <vertAlign val="superscript"/>
        <sz val="10"/>
        <color theme="1"/>
        <rFont val="Times New Roman"/>
        <family val="1"/>
      </rPr>
      <t>33</t>
    </r>
    <r>
      <rPr>
        <sz val="10"/>
        <color theme="1"/>
        <rFont val="Times New Roman"/>
        <family val="1"/>
      </rPr>
      <t>S</t>
    </r>
    <r>
      <rPr>
        <vertAlign val="subscript"/>
        <sz val="10"/>
        <color theme="1"/>
        <rFont val="Times New Roman"/>
        <family val="1"/>
      </rPr>
      <t>CDT</t>
    </r>
    <r>
      <rPr>
        <sz val="10"/>
        <color theme="1"/>
        <rFont val="Times New Roman"/>
        <family val="1"/>
      </rPr>
      <t xml:space="preserve"> [‰]</t>
    </r>
  </si>
  <si>
    <r>
      <t>Δ</t>
    </r>
    <r>
      <rPr>
        <vertAlign val="superscript"/>
        <sz val="10"/>
        <color theme="1"/>
        <rFont val="Times New Roman"/>
        <family val="1"/>
      </rPr>
      <t>36</t>
    </r>
    <r>
      <rPr>
        <sz val="10"/>
        <color theme="1"/>
        <rFont val="Times New Roman"/>
        <family val="1"/>
      </rPr>
      <t>S</t>
    </r>
    <r>
      <rPr>
        <vertAlign val="subscript"/>
        <sz val="10"/>
        <color theme="1"/>
        <rFont val="Times New Roman"/>
        <family val="1"/>
      </rPr>
      <t>CDT</t>
    </r>
    <r>
      <rPr>
        <sz val="10"/>
        <color theme="1"/>
        <rFont val="Times New Roman"/>
        <family val="1"/>
      </rPr>
      <t xml:space="preserve"> [‰]</t>
    </r>
  </si>
  <si>
    <t>dupl.</t>
  </si>
  <si>
    <r>
      <t>-2.5</t>
    </r>
    <r>
      <rPr>
        <vertAlign val="superscript"/>
        <sz val="10"/>
        <color theme="1"/>
        <rFont val="Times New Roman'"/>
      </rPr>
      <t>h</t>
    </r>
  </si>
  <si>
    <t>-0.009</t>
  </si>
  <si>
    <t>Reported S isotope values for STAP-1, A35 and A36 are averages of multiple replicate analyses (Table S2)</t>
  </si>
  <si>
    <r>
      <t>0</t>
    </r>
    <r>
      <rPr>
        <vertAlign val="superscript"/>
        <sz val="10"/>
        <color theme="1"/>
        <rFont val="Times New Roman'"/>
      </rPr>
      <t>f</t>
    </r>
  </si>
  <si>
    <r>
      <t>0.000</t>
    </r>
    <r>
      <rPr>
        <vertAlign val="superscript"/>
        <sz val="10"/>
        <color theme="1"/>
        <rFont val="Times New Roman'"/>
      </rPr>
      <t>f</t>
    </r>
  </si>
  <si>
    <r>
      <t>0.004</t>
    </r>
    <r>
      <rPr>
        <vertAlign val="superscript"/>
        <sz val="10"/>
        <color theme="1"/>
        <rFont val="Times New Roman'"/>
      </rPr>
      <t>g</t>
    </r>
  </si>
  <si>
    <r>
      <t>-0.040</t>
    </r>
    <r>
      <rPr>
        <vertAlign val="superscript"/>
        <sz val="10"/>
        <color theme="1"/>
        <rFont val="Times New Roman'"/>
      </rPr>
      <t>h</t>
    </r>
  </si>
  <si>
    <r>
      <t>25</t>
    </r>
    <r>
      <rPr>
        <vertAlign val="superscript"/>
        <sz val="10"/>
        <color theme="1"/>
        <rFont val="Times New Roman'"/>
      </rPr>
      <t>g</t>
    </r>
  </si>
  <si>
    <t>h</t>
  </si>
  <si>
    <t>i</t>
  </si>
  <si>
    <r>
      <t>-0.130</t>
    </r>
    <r>
      <rPr>
        <vertAlign val="superscript"/>
        <sz val="10"/>
        <color theme="1"/>
        <rFont val="Times New Roman'"/>
      </rPr>
      <t>i</t>
    </r>
  </si>
  <si>
    <r>
      <t>34</t>
    </r>
    <r>
      <rPr>
        <vertAlign val="superscript"/>
        <sz val="10"/>
        <color theme="1"/>
        <rFont val="Times New Roman'"/>
      </rPr>
      <t>j</t>
    </r>
  </si>
  <si>
    <r>
      <t>0.5</t>
    </r>
    <r>
      <rPr>
        <vertAlign val="superscript"/>
        <sz val="10"/>
        <color theme="1"/>
        <rFont val="Times New Roman'"/>
      </rPr>
      <t>i</t>
    </r>
  </si>
  <si>
    <t>j</t>
  </si>
  <si>
    <r>
      <t>[He]/[He]</t>
    </r>
    <r>
      <rPr>
        <vertAlign val="subscript"/>
        <sz val="10"/>
        <color theme="1"/>
        <rFont val="Times New Roman"/>
        <family val="1"/>
      </rPr>
      <t>DMM</t>
    </r>
    <r>
      <rPr>
        <vertAlign val="superscript"/>
        <sz val="10"/>
        <color theme="1"/>
        <rFont val="Times New Roman"/>
        <family val="1"/>
      </rPr>
      <t>k</t>
    </r>
  </si>
  <si>
    <t>k</t>
  </si>
  <si>
    <t>Helium isotope composition of the Vaðalda shield volcano in the NRZ (highest measured in the neovolcanic zones of Iceland; Jackson et al. 2020)</t>
  </si>
  <si>
    <t>Element concentrations</t>
  </si>
  <si>
    <t>Major elements in this study were analyzed with the JEOL JXA-8230 Superprobe at the Institute of Earth Sciences, University of Iceland. Analytical setup described in Bali et al. (2018). Reported values represent average of 6-10 spot analyses</t>
  </si>
  <si>
    <t>Trace elements labeled ICP-MS were analyzed with Thermo-Fischer Element-2 ICP-MS at the Scripps Institution of Oceanography. Analytical setup described in Halldórsson et al. (2016a)</t>
  </si>
  <si>
    <t>Trace elements labeled LA-ICP-MS were analyzed with AttoM HR-ICP-MS instrument (high-resolution inductively coupled plasma mass spectrometer) at the Finnish Geosciences Research Laboratory, Geological Survey of Finland. Analytical setup is reported in Kaikkonen (2017)</t>
  </si>
  <si>
    <r>
      <t>S-1 values not reported, samples normalized to the average CDT Δ</t>
    </r>
    <r>
      <rPr>
        <vertAlign val="superscript"/>
        <sz val="10"/>
        <color theme="1"/>
        <rFont val="Times New Roman"/>
        <family val="1"/>
      </rPr>
      <t>33</t>
    </r>
    <r>
      <rPr>
        <sz val="10"/>
        <color theme="1"/>
        <rFont val="Times New Roman"/>
        <family val="1"/>
      </rPr>
      <t>S, defined as 0. CDT normalization based on 6 repeat analyses of same grain.</t>
    </r>
  </si>
  <si>
    <t>Relative helium concentrations are chosen to match observed mixing trends. The chosen values resemble those used in previous studies (e.g. Furi et al. 2010) and are within estimated relative abundances for OIBs and DMM reported by Porcelli and Ballentine (2002).</t>
  </si>
  <si>
    <r>
      <t>0.004</t>
    </r>
    <r>
      <rPr>
        <vertAlign val="superscript"/>
        <sz val="10"/>
        <color theme="1"/>
        <rFont val="Times New Roman'"/>
      </rPr>
      <t>e</t>
    </r>
  </si>
  <si>
    <r>
      <t>δ</t>
    </r>
    <r>
      <rPr>
        <vertAlign val="superscript"/>
        <sz val="10"/>
        <color theme="1"/>
        <rFont val="Times New Roman"/>
        <family val="1"/>
      </rPr>
      <t>34</t>
    </r>
    <r>
      <rPr>
        <sz val="10"/>
        <color theme="1"/>
        <rFont val="Times New Roman"/>
        <family val="1"/>
      </rPr>
      <t>S composition of DMM is from Labidi et al. (2013). Δ</t>
    </r>
    <r>
      <rPr>
        <vertAlign val="superscript"/>
        <sz val="10"/>
        <color theme="1"/>
        <rFont val="Times New Roman"/>
        <family val="1"/>
      </rPr>
      <t>33</t>
    </r>
    <r>
      <rPr>
        <sz val="10"/>
        <color theme="1"/>
        <rFont val="Times New Roman"/>
        <family val="1"/>
      </rPr>
      <t>S value of DMM is based on the averarage of MORB data from Labidi et al. (2012, 2013, 2014, 2015, 2016) and Labidi and Cartigny (2016).</t>
    </r>
  </si>
  <si>
    <r>
      <t>A chondritic S isotopic composition is assumed for the Plume 1 component based on the convergence of high-</t>
    </r>
    <r>
      <rPr>
        <vertAlign val="superscript"/>
        <sz val="10"/>
        <color theme="1"/>
        <rFont val="Times New Roman"/>
        <family val="1"/>
      </rPr>
      <t>3</t>
    </r>
    <r>
      <rPr>
        <sz val="10"/>
        <color theme="1"/>
        <rFont val="Times New Roman"/>
        <family val="1"/>
      </rPr>
      <t>He/</t>
    </r>
    <r>
      <rPr>
        <vertAlign val="superscript"/>
        <sz val="10"/>
        <color theme="1"/>
        <rFont val="Times New Roman"/>
        <family val="1"/>
      </rPr>
      <t>4</t>
    </r>
    <r>
      <rPr>
        <sz val="10"/>
        <color theme="1"/>
        <rFont val="Times New Roman"/>
        <family val="1"/>
      </rPr>
      <t xml:space="preserve">He samples toward chondritic signatures (Fig. 8) </t>
    </r>
  </si>
  <si>
    <r>
      <t>Plume 2 values are estimated based on data from the SIVZ samples. The δ</t>
    </r>
    <r>
      <rPr>
        <vertAlign val="superscript"/>
        <sz val="10"/>
        <color theme="1"/>
        <rFont val="Times New Roman"/>
        <family val="1"/>
      </rPr>
      <t>34</t>
    </r>
    <r>
      <rPr>
        <sz val="10"/>
        <color theme="1"/>
        <rFont val="Times New Roman"/>
        <family val="1"/>
      </rPr>
      <t>S value is based on the only undegassed SIVZ sample with MgO &gt; 6 wt.% (THRI-2).</t>
    </r>
  </si>
  <si>
    <t xml:space="preserve">S isotopic composition of the EMW component is chosen to match the lowest S isotope compositions of the Iceland glasses. </t>
  </si>
  <si>
    <r>
      <t>Estimated S isotopic composition of a metasediment-equilibrated subduction fluid (Li et al. 2020). The Δ</t>
    </r>
    <r>
      <rPr>
        <vertAlign val="superscript"/>
        <sz val="10"/>
        <color theme="1"/>
        <rFont val="Times New Roman"/>
        <family val="1"/>
      </rPr>
      <t>33</t>
    </r>
    <r>
      <rPr>
        <sz val="10"/>
        <color theme="1"/>
        <rFont val="Times New Roman"/>
        <family val="1"/>
      </rPr>
      <t>S value of -0.130‰ is constrained by the lowest Δ33S values of Icelandic glasses.</t>
    </r>
  </si>
  <si>
    <t>Source/method</t>
  </si>
  <si>
    <r>
      <t>1σ uncertainty is reported as the long-term reproducibility (δ</t>
    </r>
    <r>
      <rPr>
        <vertAlign val="superscript"/>
        <sz val="10"/>
        <color theme="1"/>
        <rFont val="Times New Roman"/>
        <family val="1"/>
      </rPr>
      <t>34</t>
    </r>
    <r>
      <rPr>
        <sz val="10"/>
        <color theme="1"/>
        <rFont val="Times New Roman"/>
        <family val="1"/>
      </rPr>
      <t>S) or calculated as the standard deviation of six measuring cycles in the mass spectrometer (Δ</t>
    </r>
    <r>
      <rPr>
        <vertAlign val="superscript"/>
        <sz val="10"/>
        <color theme="1"/>
        <rFont val="Times New Roman"/>
        <family val="1"/>
      </rPr>
      <t>33</t>
    </r>
    <r>
      <rPr>
        <sz val="10"/>
        <color theme="1"/>
        <rFont val="Times New Roman"/>
        <family val="1"/>
      </rPr>
      <t>S and Δ</t>
    </r>
    <r>
      <rPr>
        <vertAlign val="superscript"/>
        <sz val="10"/>
        <color theme="1"/>
        <rFont val="Times New Roman"/>
        <family val="1"/>
      </rPr>
      <t>36</t>
    </r>
    <r>
      <rPr>
        <sz val="10"/>
        <color theme="1"/>
        <rFont val="Times New Roman"/>
        <family val="1"/>
      </rPr>
      <t>S)</t>
    </r>
  </si>
  <si>
    <t>MgO and S from Ranta et al. 2021)</t>
  </si>
  <si>
    <t>Labidi et al. (2012)</t>
  </si>
  <si>
    <t>Labidi et al. (2014)</t>
  </si>
  <si>
    <t>Ono et al. (2006)</t>
  </si>
  <si>
    <t>Ono et al. (2007; CDT-laser)</t>
  </si>
  <si>
    <t>Ono et al. (2007; CDT-Ag2S)</t>
  </si>
  <si>
    <t>Ono et al. (2007; average)</t>
  </si>
  <si>
    <t>Antonelli et al. (2014)</t>
  </si>
  <si>
    <t>Defouilloy et al. (2016)</t>
  </si>
  <si>
    <t>Labidi et al. (2017)</t>
  </si>
  <si>
    <t>Dottin et al. (2020)</t>
  </si>
  <si>
    <t>Average value of Ono et al. (2007) laser and Ag2S</t>
  </si>
  <si>
    <t>Refers to Antonelli et al. (2014) for S-1 vs CDT</t>
  </si>
  <si>
    <t>S (ppm)</t>
  </si>
  <si>
    <t>Cl (ppm)</t>
  </si>
  <si>
    <t xml:space="preserve"> SiO2 (wt%)</t>
  </si>
  <si>
    <t>VG-2 (USNM 111240-52)</t>
  </si>
  <si>
    <t>VG-A99 (USNM 113498-1)</t>
  </si>
  <si>
    <t xml:space="preserve">USNM 113716 </t>
  </si>
  <si>
    <t>Description</t>
  </si>
  <si>
    <t>Indian ocean basalt</t>
  </si>
  <si>
    <t>Makaupuhi basalt, Hawaii</t>
  </si>
  <si>
    <t>Juan de Fuca MORB</t>
  </si>
  <si>
    <t>References</t>
  </si>
  <si>
    <t>Jégo2013</t>
  </si>
  <si>
    <t>Evans2008</t>
  </si>
  <si>
    <t>Method</t>
  </si>
  <si>
    <t>EPMA</t>
  </si>
  <si>
    <t>SIMS</t>
  </si>
  <si>
    <t>Thornber2002</t>
  </si>
  <si>
    <t>Wallace2002</t>
  </si>
  <si>
    <t>Dixon2002</t>
  </si>
  <si>
    <t xml:space="preserve"> Glass</t>
  </si>
  <si>
    <r>
      <t>-1.6</t>
    </r>
    <r>
      <rPr>
        <vertAlign val="superscript"/>
        <sz val="10"/>
        <color theme="1"/>
        <rFont val="Times New Roman'"/>
      </rPr>
      <t>g</t>
    </r>
  </si>
  <si>
    <r>
      <rPr>
        <b/>
        <sz val="12"/>
        <color theme="1"/>
        <rFont val="Times New Roman"/>
        <family val="1"/>
      </rPr>
      <t>Table S1</t>
    </r>
    <r>
      <rPr>
        <sz val="12"/>
        <color theme="1"/>
        <rFont val="Times New Roman"/>
        <family val="1"/>
      </rPr>
      <t>: Replicate S isotope analyses of standards</t>
    </r>
  </si>
  <si>
    <r>
      <rPr>
        <b/>
        <sz val="12"/>
        <color theme="1"/>
        <rFont val="Times New Roman"/>
        <family val="1"/>
      </rPr>
      <t>Table S2</t>
    </r>
    <r>
      <rPr>
        <sz val="12"/>
        <color theme="1"/>
        <rFont val="Times New Roman"/>
        <family val="1"/>
      </rPr>
      <t>: Replicate S isotope measurements of basaltic glasses</t>
    </r>
  </si>
  <si>
    <r>
      <rPr>
        <b/>
        <sz val="12"/>
        <color theme="1"/>
        <rFont val="Times New Roman"/>
        <family val="1"/>
      </rPr>
      <t>Table S3</t>
    </r>
    <r>
      <rPr>
        <sz val="10"/>
        <color theme="1"/>
        <rFont val="Times New Roman"/>
        <family val="1"/>
      </rPr>
      <t>: Compilation of Δ</t>
    </r>
    <r>
      <rPr>
        <vertAlign val="superscript"/>
        <sz val="10"/>
        <color theme="1"/>
        <rFont val="Times New Roman"/>
        <family val="1"/>
      </rPr>
      <t>33</t>
    </r>
    <r>
      <rPr>
        <sz val="10"/>
        <color theme="1"/>
        <rFont val="Times New Roman"/>
        <family val="1"/>
      </rPr>
      <t>S</t>
    </r>
    <r>
      <rPr>
        <vertAlign val="subscript"/>
        <sz val="10"/>
        <color theme="1"/>
        <rFont val="Times New Roman"/>
        <family val="1"/>
      </rPr>
      <t>CDT</t>
    </r>
    <r>
      <rPr>
        <sz val="10"/>
        <color theme="1"/>
        <rFont val="Times New Roman"/>
        <family val="1"/>
      </rPr>
      <t xml:space="preserve"> and Δ</t>
    </r>
    <r>
      <rPr>
        <vertAlign val="superscript"/>
        <sz val="10"/>
        <color theme="1"/>
        <rFont val="Times New Roman"/>
        <family val="1"/>
      </rPr>
      <t>36</t>
    </r>
    <r>
      <rPr>
        <sz val="10"/>
        <color theme="1"/>
        <rFont val="Times New Roman"/>
        <family val="1"/>
      </rPr>
      <t>S</t>
    </r>
    <r>
      <rPr>
        <vertAlign val="subscript"/>
        <sz val="10"/>
        <color theme="1"/>
        <rFont val="Times New Roman"/>
        <family val="1"/>
      </rPr>
      <t>CDT</t>
    </r>
    <r>
      <rPr>
        <sz val="10"/>
        <color theme="1"/>
        <rFont val="Times New Roman"/>
        <family val="1"/>
      </rPr>
      <t xml:space="preserve"> definitions</t>
    </r>
  </si>
  <si>
    <r>
      <rPr>
        <b/>
        <sz val="12"/>
        <color theme="1"/>
        <rFont val="Times New Roman"/>
        <family val="1"/>
      </rPr>
      <t>Table S4</t>
    </r>
    <r>
      <rPr>
        <sz val="12"/>
        <color theme="1"/>
        <rFont val="Times New Roman"/>
        <family val="1"/>
      </rPr>
      <t>: Main data table</t>
    </r>
  </si>
  <si>
    <r>
      <rPr>
        <b/>
        <sz val="12"/>
        <color theme="1"/>
        <rFont val="Times New Roman"/>
        <family val="1"/>
      </rPr>
      <t>Table S5</t>
    </r>
    <r>
      <rPr>
        <sz val="12"/>
        <color theme="1"/>
        <rFont val="Times New Roman"/>
        <family val="1"/>
      </rPr>
      <t>: Supporting data table</t>
    </r>
  </si>
  <si>
    <r>
      <rPr>
        <b/>
        <sz val="12"/>
        <color theme="1"/>
        <rFont val="Times New Roman"/>
        <family val="1"/>
      </rPr>
      <t>Table S6</t>
    </r>
    <r>
      <rPr>
        <sz val="12"/>
        <color theme="1"/>
        <rFont val="Times New Roman"/>
        <family val="1"/>
      </rPr>
      <t>. Mantle end-member compositions used for binary-mixing model</t>
    </r>
  </si>
  <si>
    <r>
      <rPr>
        <b/>
        <sz val="12"/>
        <color theme="1"/>
        <rFont val="Times New Roman"/>
        <family val="1"/>
      </rPr>
      <t>Table S7</t>
    </r>
    <r>
      <rPr>
        <sz val="10"/>
        <color theme="1"/>
        <rFont val="Times New Roman"/>
        <family val="1"/>
      </rPr>
      <t>: Reference glass EPMA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</si>
</sst>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7">
    <font>
      <sz val="12"/>
      <color theme="1"/>
      <name val="Calibri"/>
      <family val="2"/>
      <scheme val="minor"/>
    </font>
    <font>
      <sz val="12"/>
      <color theme="1"/>
      <name val="Calibri"/>
      <family val="2"/>
      <scheme val="minor"/>
    </font>
    <font>
      <sz val="12"/>
      <color theme="1"/>
      <name val="Times New Roman"/>
      <family val="1"/>
    </font>
    <font>
      <sz val="10"/>
      <color theme="1"/>
      <name val="Times New Roman"/>
      <family val="1"/>
    </font>
    <font>
      <i/>
      <sz val="10"/>
      <color theme="1"/>
      <name val="Times New Roman"/>
      <family val="1"/>
    </font>
    <font>
      <sz val="10"/>
      <color theme="1"/>
      <name val="Calibri"/>
      <family val="2"/>
      <scheme val="minor"/>
    </font>
    <font>
      <sz val="10"/>
      <name val="Arial"/>
      <family val="2"/>
    </font>
    <font>
      <vertAlign val="superscript"/>
      <sz val="10"/>
      <color theme="1"/>
      <name val="Times New Roman"/>
      <family val="1"/>
    </font>
    <font>
      <sz val="10"/>
      <name val="Times New Roman"/>
      <family val="1"/>
    </font>
    <font>
      <sz val="8"/>
      <name val="Calibri"/>
      <family val="2"/>
      <scheme val="minor"/>
    </font>
    <font>
      <vertAlign val="subscript"/>
      <sz val="10"/>
      <color theme="1"/>
      <name val="Times New Roman"/>
      <family val="1"/>
    </font>
    <font>
      <sz val="10"/>
      <color theme="1"/>
      <name val="Times New Roman'"/>
    </font>
    <font>
      <vertAlign val="superscript"/>
      <sz val="10"/>
      <color theme="1"/>
      <name val="Times New Roman'"/>
    </font>
    <font>
      <i/>
      <sz val="12"/>
      <color theme="1"/>
      <name val="Calibri"/>
      <family val="2"/>
      <scheme val="minor"/>
    </font>
    <font>
      <i/>
      <sz val="12"/>
      <color theme="1"/>
      <name val="Times New Roman"/>
      <family val="1"/>
    </font>
    <font>
      <sz val="11"/>
      <color theme="1"/>
      <name val="Calibri"/>
      <family val="2"/>
    </font>
    <font>
      <b/>
      <sz val="12"/>
      <color theme="1"/>
      <name val="Times New Roman"/>
      <family val="1"/>
    </font>
  </fonts>
  <fills count="7">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xf numFmtId="9" fontId="1" fillId="0" borderId="0" applyFont="0" applyFill="0" applyBorder="0" applyAlignment="0" applyProtection="0"/>
  </cellStyleXfs>
  <cellXfs count="196">
    <xf numFmtId="0" fontId="0" fillId="0" borderId="0" xfId="0"/>
    <xf numFmtId="1" fontId="0" fillId="0" borderId="0" xfId="0" applyNumberFormat="1"/>
    <xf numFmtId="0" fontId="2" fillId="0" borderId="0" xfId="0" applyFont="1"/>
    <xf numFmtId="165" fontId="0" fillId="0" borderId="0" xfId="0" applyNumberFormat="1"/>
    <xf numFmtId="166" fontId="0" fillId="0" borderId="0" xfId="0" applyNumberFormat="1"/>
    <xf numFmtId="0" fontId="3" fillId="0" borderId="0" xfId="0" applyFont="1" applyAlignment="1">
      <alignment horizontal="center"/>
    </xf>
    <xf numFmtId="0" fontId="4" fillId="0" borderId="0" xfId="0" applyFont="1" applyAlignment="1">
      <alignment horizontal="center"/>
    </xf>
    <xf numFmtId="0" fontId="3" fillId="0" borderId="0" xfId="0" applyFont="1"/>
    <xf numFmtId="166" fontId="3" fillId="0" borderId="0" xfId="0" applyNumberFormat="1" applyFont="1" applyAlignment="1">
      <alignment horizontal="center"/>
    </xf>
    <xf numFmtId="166" fontId="5" fillId="0" borderId="0" xfId="0" applyNumberFormat="1" applyFont="1" applyAlignment="1">
      <alignment horizontal="center"/>
    </xf>
    <xf numFmtId="166" fontId="6" fillId="0" borderId="0" xfId="0" applyNumberFormat="1" applyFont="1" applyAlignment="1">
      <alignment wrapText="1"/>
    </xf>
    <xf numFmtId="2" fontId="3" fillId="0" borderId="0" xfId="0" applyNumberFormat="1" applyFont="1" applyAlignment="1">
      <alignment horizontal="center"/>
    </xf>
    <xf numFmtId="1" fontId="3" fillId="0" borderId="0" xfId="0" applyNumberFormat="1"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xf>
    <xf numFmtId="9" fontId="3" fillId="0" borderId="0" xfId="1" applyFont="1" applyFill="1" applyBorder="1" applyAlignment="1">
      <alignment horizontal="center"/>
    </xf>
    <xf numFmtId="9" fontId="3" fillId="0" borderId="0" xfId="1" applyFont="1" applyBorder="1" applyAlignment="1">
      <alignment horizontal="center"/>
    </xf>
    <xf numFmtId="2" fontId="8" fillId="0" borderId="0" xfId="0" applyNumberFormat="1" applyFont="1" applyAlignment="1">
      <alignment horizontal="center"/>
    </xf>
    <xf numFmtId="2" fontId="3" fillId="0" borderId="0" xfId="0" quotePrefix="1" applyNumberFormat="1" applyFont="1" applyAlignment="1">
      <alignment horizontal="center"/>
    </xf>
    <xf numFmtId="0" fontId="8" fillId="0" borderId="0" xfId="0" applyFont="1" applyAlignment="1">
      <alignment horizontal="center"/>
    </xf>
    <xf numFmtId="9" fontId="3" fillId="0" borderId="0" xfId="0" applyNumberFormat="1" applyFont="1" applyAlignment="1">
      <alignment horizontal="center"/>
    </xf>
    <xf numFmtId="2" fontId="3" fillId="0" borderId="0" xfId="0" applyNumberFormat="1" applyFont="1" applyAlignment="1">
      <alignment horizontal="right"/>
    </xf>
    <xf numFmtId="1" fontId="3" fillId="0" borderId="0" xfId="0" applyNumberFormat="1" applyFont="1" applyAlignment="1">
      <alignment horizontal="left"/>
    </xf>
    <xf numFmtId="0" fontId="3" fillId="0" borderId="0" xfId="0" applyFont="1" applyAlignment="1">
      <alignment horizontal="left"/>
    </xf>
    <xf numFmtId="165" fontId="3" fillId="0" borderId="0" xfId="0" applyNumberFormat="1" applyFont="1"/>
    <xf numFmtId="165" fontId="3" fillId="0" borderId="0" xfId="0" applyNumberFormat="1" applyFont="1" applyAlignment="1">
      <alignment horizontal="left"/>
    </xf>
    <xf numFmtId="0" fontId="5" fillId="0" borderId="0" xfId="0" applyFont="1" applyAlignment="1">
      <alignment horizontal="center"/>
    </xf>
    <xf numFmtId="0" fontId="5" fillId="0" borderId="0" xfId="0" applyFont="1"/>
    <xf numFmtId="0" fontId="0" fillId="0" borderId="0" xfId="0" applyFill="1" applyBorder="1"/>
    <xf numFmtId="1" fontId="8" fillId="0" borderId="0" xfId="0" applyNumberFormat="1" applyFont="1" applyAlignment="1">
      <alignment horizontal="center"/>
    </xf>
    <xf numFmtId="2" fontId="3" fillId="0" borderId="0" xfId="0" applyNumberFormat="1" applyFont="1" applyFill="1" applyAlignment="1">
      <alignment horizontal="center"/>
    </xf>
    <xf numFmtId="0" fontId="3" fillId="0" borderId="0" xfId="0" applyFont="1" applyFill="1" applyAlignment="1">
      <alignment horizontal="center"/>
    </xf>
    <xf numFmtId="165" fontId="3" fillId="0" borderId="0" xfId="0" applyNumberFormat="1" applyFont="1" applyFill="1" applyAlignment="1">
      <alignment horizontal="center"/>
    </xf>
    <xf numFmtId="0" fontId="3" fillId="0" borderId="1" xfId="0" applyFont="1" applyFill="1" applyBorder="1" applyAlignment="1">
      <alignment horizontal="center"/>
    </xf>
    <xf numFmtId="0" fontId="3" fillId="0" borderId="1" xfId="0" applyFont="1" applyFill="1" applyBorder="1" applyAlignment="1">
      <alignment horizontal="center" vertical="center"/>
    </xf>
    <xf numFmtId="165" fontId="3" fillId="0" borderId="1" xfId="0" applyNumberFormat="1" applyFont="1" applyFill="1" applyBorder="1" applyAlignment="1">
      <alignment horizontal="center"/>
    </xf>
    <xf numFmtId="1" fontId="3" fillId="0" borderId="0" xfId="0" applyNumberFormat="1" applyFont="1" applyFill="1" applyAlignment="1">
      <alignment horizontal="center"/>
    </xf>
    <xf numFmtId="0" fontId="3" fillId="0" borderId="2" xfId="0" applyFont="1" applyFill="1" applyBorder="1" applyAlignment="1"/>
    <xf numFmtId="0" fontId="0" fillId="0" borderId="0" xfId="0" applyAlignment="1">
      <alignment horizontal="center"/>
    </xf>
    <xf numFmtId="0" fontId="3" fillId="0" borderId="0" xfId="0" applyFont="1" applyFill="1" applyBorder="1" applyAlignment="1">
      <alignment horizontal="center"/>
    </xf>
    <xf numFmtId="0" fontId="3" fillId="0" borderId="2" xfId="0" applyFont="1" applyBorder="1" applyAlignment="1">
      <alignment horizontal="center"/>
    </xf>
    <xf numFmtId="0" fontId="5" fillId="0" borderId="2" xfId="0" applyFont="1" applyBorder="1" applyAlignment="1">
      <alignment horizontal="center"/>
    </xf>
    <xf numFmtId="0" fontId="3" fillId="0" borderId="1" xfId="0" applyFont="1" applyBorder="1"/>
    <xf numFmtId="2" fontId="3" fillId="0" borderId="2" xfId="0" applyNumberFormat="1" applyFont="1" applyBorder="1" applyAlignment="1">
      <alignment horizontal="center"/>
    </xf>
    <xf numFmtId="0" fontId="3" fillId="0" borderId="2" xfId="0" applyFont="1" applyBorder="1"/>
    <xf numFmtId="0" fontId="3" fillId="0" borderId="0" xfId="0" applyFont="1" applyFill="1" applyBorder="1" applyAlignment="1">
      <alignment horizontal="left"/>
    </xf>
    <xf numFmtId="1" fontId="3" fillId="0" borderId="2" xfId="0" applyNumberFormat="1" applyFont="1" applyBorder="1" applyAlignment="1">
      <alignment horizontal="center"/>
    </xf>
    <xf numFmtId="165" fontId="3" fillId="0" borderId="2" xfId="0" applyNumberFormat="1" applyFont="1" applyBorder="1" applyAlignment="1">
      <alignment horizontal="center"/>
    </xf>
    <xf numFmtId="2" fontId="3" fillId="0" borderId="2" xfId="0" applyNumberFormat="1" applyFont="1" applyFill="1" applyBorder="1" applyAlignment="1">
      <alignment horizontal="center"/>
    </xf>
    <xf numFmtId="164" fontId="3" fillId="0" borderId="0" xfId="0" quotePrefix="1" applyNumberFormat="1" applyFont="1" applyAlignment="1">
      <alignment horizontal="center"/>
    </xf>
    <xf numFmtId="164" fontId="3" fillId="0" borderId="0" xfId="0" applyNumberFormat="1" applyFont="1" applyFill="1" applyAlignment="1">
      <alignment horizontal="center"/>
    </xf>
    <xf numFmtId="2" fontId="0" fillId="0" borderId="0" xfId="0" applyNumberFormat="1"/>
    <xf numFmtId="0" fontId="3" fillId="0" borderId="1" xfId="0" applyFont="1" applyBorder="1" applyAlignment="1">
      <alignment horizontal="center"/>
    </xf>
    <xf numFmtId="0" fontId="3" fillId="0" borderId="0" xfId="0" applyFont="1" applyBorder="1"/>
    <xf numFmtId="0" fontId="3" fillId="0" borderId="0" xfId="0" applyFont="1" applyBorder="1" applyAlignment="1">
      <alignment horizontal="center"/>
    </xf>
    <xf numFmtId="165" fontId="3" fillId="0" borderId="0" xfId="0" applyNumberFormat="1" applyFont="1" applyBorder="1" applyAlignment="1">
      <alignment horizontal="center"/>
    </xf>
    <xf numFmtId="0" fontId="3" fillId="0" borderId="3" xfId="0" applyFont="1" applyBorder="1" applyAlignment="1">
      <alignment horizontal="center"/>
    </xf>
    <xf numFmtId="0" fontId="3" fillId="0" borderId="0" xfId="0" applyFont="1" applyBorder="1" applyAlignment="1">
      <alignment horizontal="center" vertical="center"/>
    </xf>
    <xf numFmtId="0" fontId="4" fillId="0" borderId="0" xfId="0" applyFont="1" applyFill="1" applyBorder="1" applyAlignment="1">
      <alignment horizontal="center"/>
    </xf>
    <xf numFmtId="2" fontId="4" fillId="0" borderId="0" xfId="0" applyNumberFormat="1" applyFont="1" applyBorder="1" applyAlignment="1">
      <alignment horizontal="center"/>
    </xf>
    <xf numFmtId="165" fontId="4" fillId="0" borderId="0" xfId="0" applyNumberFormat="1" applyFont="1" applyBorder="1" applyAlignment="1">
      <alignment horizontal="center"/>
    </xf>
    <xf numFmtId="2" fontId="8" fillId="0" borderId="3" xfId="0" applyNumberFormat="1" applyFont="1" applyBorder="1" applyAlignment="1">
      <alignment horizontal="center"/>
    </xf>
    <xf numFmtId="165" fontId="8" fillId="0" borderId="3" xfId="0" applyNumberFormat="1" applyFont="1" applyBorder="1" applyAlignment="1">
      <alignment horizontal="center"/>
    </xf>
    <xf numFmtId="165" fontId="8" fillId="0" borderId="0" xfId="0" applyNumberFormat="1" applyFont="1" applyAlignment="1">
      <alignment horizontal="center"/>
    </xf>
    <xf numFmtId="0" fontId="5" fillId="0" borderId="2" xfId="0" applyFont="1" applyBorder="1"/>
    <xf numFmtId="0" fontId="3" fillId="0" borderId="0" xfId="0" applyFont="1" applyFill="1" applyBorder="1" applyAlignment="1">
      <alignment horizontal="right"/>
    </xf>
    <xf numFmtId="0" fontId="4" fillId="0" borderId="2" xfId="0" applyFont="1" applyFill="1" applyBorder="1" applyAlignment="1">
      <alignment horizontal="center"/>
    </xf>
    <xf numFmtId="2" fontId="4" fillId="0" borderId="2" xfId="0" applyNumberFormat="1" applyFont="1" applyBorder="1" applyAlignment="1">
      <alignment horizontal="center"/>
    </xf>
    <xf numFmtId="0" fontId="3" fillId="0" borderId="0" xfId="0" applyFont="1" applyAlignment="1">
      <alignment horizontal="right"/>
    </xf>
    <xf numFmtId="165" fontId="4" fillId="0" borderId="2" xfId="0" applyNumberFormat="1" applyFont="1" applyBorder="1" applyAlignment="1">
      <alignment horizontal="center"/>
    </xf>
    <xf numFmtId="0" fontId="11" fillId="0" borderId="0" xfId="0" applyFont="1" applyAlignment="1">
      <alignment horizontal="center"/>
    </xf>
    <xf numFmtId="0" fontId="11" fillId="0" borderId="2" xfId="0" applyFont="1" applyBorder="1" applyAlignment="1">
      <alignment horizontal="center"/>
    </xf>
    <xf numFmtId="165" fontId="3" fillId="0" borderId="1" xfId="0" applyNumberFormat="1" applyFont="1" applyFill="1" applyBorder="1" applyAlignment="1">
      <alignment horizontal="center" vertical="center"/>
    </xf>
    <xf numFmtId="0" fontId="11" fillId="0" borderId="0" xfId="0" applyFont="1" applyFill="1" applyBorder="1" applyAlignment="1">
      <alignment horizontal="center"/>
    </xf>
    <xf numFmtId="165" fontId="11" fillId="0" borderId="0" xfId="0" applyNumberFormat="1" applyFont="1" applyAlignment="1">
      <alignment horizontal="center"/>
    </xf>
    <xf numFmtId="0" fontId="5" fillId="0" borderId="0" xfId="0" applyFont="1" applyAlignment="1">
      <alignment horizontal="right"/>
    </xf>
    <xf numFmtId="0" fontId="3" fillId="0" borderId="0" xfId="0" applyFont="1" applyFill="1" applyBorder="1" applyAlignment="1">
      <alignment horizontal="left" vertical="center"/>
    </xf>
    <xf numFmtId="0" fontId="3" fillId="0" borderId="0" xfId="0" applyFont="1" applyAlignment="1"/>
    <xf numFmtId="0" fontId="0" fillId="0" borderId="0" xfId="0" applyNumberFormat="1"/>
    <xf numFmtId="0" fontId="0" fillId="0" borderId="0" xfId="0" applyNumberFormat="1" applyFill="1" applyBorder="1"/>
    <xf numFmtId="15" fontId="3" fillId="0" borderId="0" xfId="0" applyNumberFormat="1" applyFont="1" applyAlignment="1">
      <alignment horizontal="center"/>
    </xf>
    <xf numFmtId="0" fontId="3" fillId="0" borderId="0" xfId="0" applyFont="1" applyFill="1" applyBorder="1"/>
    <xf numFmtId="0" fontId="3" fillId="0" borderId="0" xfId="0" applyFont="1" applyAlignment="1">
      <alignment horizontal="center" vertical="center"/>
    </xf>
    <xf numFmtId="0" fontId="3" fillId="0" borderId="1" xfId="0" applyFont="1" applyBorder="1" applyAlignment="1">
      <alignment horizontal="center" vertical="center"/>
    </xf>
    <xf numFmtId="165" fontId="3" fillId="0" borderId="1" xfId="0" applyNumberFormat="1" applyFont="1" applyBorder="1" applyAlignment="1">
      <alignment horizontal="center"/>
    </xf>
    <xf numFmtId="165" fontId="3" fillId="0" borderId="0" xfId="0" applyNumberFormat="1" applyFont="1" applyAlignment="1">
      <alignment horizontal="center" vertical="center"/>
    </xf>
    <xf numFmtId="165" fontId="3" fillId="0" borderId="2" xfId="0" applyNumberFormat="1" applyFont="1" applyBorder="1" applyAlignment="1">
      <alignment horizontal="center" vertical="center"/>
    </xf>
    <xf numFmtId="165" fontId="3" fillId="0" borderId="0" xfId="0" applyNumberFormat="1" applyFont="1" applyBorder="1" applyAlignment="1">
      <alignment horizontal="center" vertical="center"/>
    </xf>
    <xf numFmtId="2" fontId="4" fillId="0" borderId="0" xfId="0" applyNumberFormat="1" applyFont="1" applyAlignment="1">
      <alignment horizontal="center"/>
    </xf>
    <xf numFmtId="0" fontId="13" fillId="0" borderId="0" xfId="0" applyFont="1"/>
    <xf numFmtId="165" fontId="4" fillId="0" borderId="0" xfId="0" applyNumberFormat="1" applyFont="1" applyAlignment="1">
      <alignment horizontal="center"/>
    </xf>
    <xf numFmtId="0" fontId="13" fillId="0" borderId="0" xfId="0" applyFont="1" applyBorder="1"/>
    <xf numFmtId="0" fontId="0" fillId="0" borderId="1" xfId="0" applyBorder="1"/>
    <xf numFmtId="2" fontId="13" fillId="0" borderId="0" xfId="0" applyNumberFormat="1" applyFont="1"/>
    <xf numFmtId="2" fontId="3" fillId="2" borderId="0" xfId="0" applyNumberFormat="1" applyFont="1" applyFill="1" applyAlignment="1">
      <alignment horizontal="center"/>
    </xf>
    <xf numFmtId="2" fontId="8" fillId="0" borderId="0" xfId="0" quotePrefix="1" applyNumberFormat="1" applyFont="1" applyBorder="1" applyAlignment="1">
      <alignment horizontal="center"/>
    </xf>
    <xf numFmtId="2" fontId="3" fillId="0" borderId="0" xfId="0" applyNumberFormat="1" applyFont="1" applyAlignment="1">
      <alignment horizontal="center" vertical="center"/>
    </xf>
    <xf numFmtId="2" fontId="8" fillId="0" borderId="0" xfId="0" applyNumberFormat="1" applyFont="1" applyAlignment="1">
      <alignment horizontal="center" vertical="center"/>
    </xf>
    <xf numFmtId="165" fontId="8" fillId="0" borderId="0" xfId="0" applyNumberFormat="1" applyFont="1" applyAlignment="1">
      <alignment horizontal="center" vertical="center"/>
    </xf>
    <xf numFmtId="15" fontId="3" fillId="0" borderId="2" xfId="0" applyNumberFormat="1" applyFont="1" applyBorder="1" applyAlignment="1">
      <alignment horizontal="center"/>
    </xf>
    <xf numFmtId="15" fontId="3" fillId="0" borderId="0" xfId="0" applyNumberFormat="1" applyFont="1" applyAlignment="1">
      <alignment horizontal="center" vertical="center"/>
    </xf>
    <xf numFmtId="2" fontId="4" fillId="0" borderId="0" xfId="0" applyNumberFormat="1" applyFont="1" applyAlignment="1">
      <alignment horizontal="center" vertical="center"/>
    </xf>
    <xf numFmtId="0" fontId="13" fillId="0" borderId="0" xfId="0" applyFont="1" applyAlignment="1">
      <alignment horizontal="center" vertical="center"/>
    </xf>
    <xf numFmtId="165" fontId="4" fillId="0" borderId="0" xfId="0" applyNumberFormat="1" applyFont="1" applyAlignment="1">
      <alignment horizontal="center" vertical="center"/>
    </xf>
    <xf numFmtId="0" fontId="4" fillId="0" borderId="0" xfId="0" applyFont="1" applyAlignment="1">
      <alignment horizontal="center" vertical="center"/>
    </xf>
    <xf numFmtId="165" fontId="5" fillId="0" borderId="0" xfId="0" applyNumberFormat="1" applyFont="1" applyAlignment="1">
      <alignment horizontal="center" vertical="center"/>
    </xf>
    <xf numFmtId="2" fontId="4" fillId="0" borderId="0" xfId="0" applyNumberFormat="1" applyFont="1" applyBorder="1" applyAlignment="1">
      <alignment horizontal="center" vertical="center"/>
    </xf>
    <xf numFmtId="0" fontId="13" fillId="0" borderId="0" xfId="0" applyFont="1" applyBorder="1" applyAlignment="1">
      <alignment horizontal="center" vertical="center"/>
    </xf>
    <xf numFmtId="165" fontId="4" fillId="0" borderId="0" xfId="0" applyNumberFormat="1" applyFont="1" applyBorder="1" applyAlignment="1">
      <alignment horizontal="center" vertical="center"/>
    </xf>
    <xf numFmtId="165" fontId="5" fillId="0" borderId="0" xfId="0" applyNumberFormat="1" applyFont="1" applyBorder="1" applyAlignment="1">
      <alignment horizontal="center" vertical="center"/>
    </xf>
    <xf numFmtId="2" fontId="3" fillId="0" borderId="0" xfId="0" applyNumberFormat="1" applyFont="1" applyBorder="1" applyAlignment="1">
      <alignment horizontal="center" vertical="center"/>
    </xf>
    <xf numFmtId="0" fontId="5" fillId="0" borderId="0" xfId="0" applyFont="1" applyBorder="1" applyAlignment="1">
      <alignment horizontal="center" vertical="center"/>
    </xf>
    <xf numFmtId="2" fontId="8" fillId="0" borderId="2" xfId="0" applyNumberFormat="1" applyFont="1" applyBorder="1" applyAlignment="1">
      <alignment horizontal="center" vertical="center"/>
    </xf>
    <xf numFmtId="165" fontId="8" fillId="0" borderId="2" xfId="0" applyNumberFormat="1" applyFont="1" applyBorder="1" applyAlignment="1">
      <alignment horizontal="center" vertical="center"/>
    </xf>
    <xf numFmtId="0" fontId="3" fillId="2" borderId="0" xfId="0" applyFont="1" applyFill="1" applyAlignment="1">
      <alignment horizontal="center"/>
    </xf>
    <xf numFmtId="0" fontId="11" fillId="0" borderId="0" xfId="0" applyFont="1" applyAlignment="1"/>
    <xf numFmtId="0" fontId="11" fillId="0" borderId="0" xfId="0" quotePrefix="1" applyFont="1" applyAlignment="1">
      <alignment horizontal="center"/>
    </xf>
    <xf numFmtId="164" fontId="11" fillId="0" borderId="0" xfId="0" quotePrefix="1" applyNumberFormat="1" applyFont="1" applyAlignment="1">
      <alignment horizontal="center"/>
    </xf>
    <xf numFmtId="164" fontId="11" fillId="0" borderId="2" xfId="0" quotePrefix="1" applyNumberFormat="1" applyFont="1" applyBorder="1" applyAlignment="1">
      <alignment horizontal="center"/>
    </xf>
    <xf numFmtId="165" fontId="11" fillId="0" borderId="0" xfId="0" quotePrefix="1" applyNumberFormat="1" applyFont="1" applyAlignment="1">
      <alignment horizontal="center"/>
    </xf>
    <xf numFmtId="165" fontId="11" fillId="0" borderId="2" xfId="0" quotePrefix="1" applyNumberFormat="1" applyFont="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center"/>
    </xf>
    <xf numFmtId="0" fontId="3" fillId="5" borderId="1" xfId="0" applyFont="1" applyFill="1" applyBorder="1" applyAlignment="1">
      <alignment horizontal="center"/>
    </xf>
    <xf numFmtId="0" fontId="3" fillId="6" borderId="1" xfId="0" applyFont="1" applyFill="1" applyBorder="1" applyAlignment="1">
      <alignment horizontal="center"/>
    </xf>
    <xf numFmtId="0" fontId="2" fillId="3" borderId="1" xfId="0" applyFont="1" applyFill="1" applyBorder="1" applyAlignment="1">
      <alignment horizontal="left"/>
    </xf>
    <xf numFmtId="0" fontId="3" fillId="3" borderId="0" xfId="0" applyFont="1" applyFill="1" applyAlignment="1">
      <alignment horizontal="center"/>
    </xf>
    <xf numFmtId="0" fontId="3" fillId="4" borderId="0" xfId="0" applyFont="1" applyFill="1" applyAlignment="1">
      <alignment horizontal="center"/>
    </xf>
    <xf numFmtId="165" fontId="3" fillId="4" borderId="0" xfId="0" applyNumberFormat="1" applyFont="1" applyFill="1" applyAlignment="1">
      <alignment horizontal="center"/>
    </xf>
    <xf numFmtId="0" fontId="3" fillId="5" borderId="0" xfId="0" applyFont="1" applyFill="1" applyAlignment="1">
      <alignment horizontal="center"/>
    </xf>
    <xf numFmtId="165" fontId="3" fillId="5" borderId="0" xfId="0" applyNumberFormat="1" applyFont="1" applyFill="1" applyAlignment="1">
      <alignment horizontal="center"/>
    </xf>
    <xf numFmtId="0" fontId="3" fillId="6" borderId="0" xfId="0" applyFont="1" applyFill="1" applyAlignment="1">
      <alignment horizontal="center"/>
    </xf>
    <xf numFmtId="165" fontId="3" fillId="6" borderId="0" xfId="0" applyNumberFormat="1" applyFont="1" applyFill="1" applyAlignment="1">
      <alignment horizontal="center"/>
    </xf>
    <xf numFmtId="0" fontId="3" fillId="3" borderId="0" xfId="0" applyFont="1" applyFill="1"/>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3" borderId="0" xfId="0" applyFill="1"/>
    <xf numFmtId="0" fontId="3" fillId="3" borderId="2" xfId="0" applyFont="1" applyFill="1" applyBorder="1" applyAlignment="1">
      <alignment horizontal="center"/>
    </xf>
    <xf numFmtId="165" fontId="3" fillId="4" borderId="2" xfId="0" applyNumberFormat="1" applyFont="1" applyFill="1" applyBorder="1" applyAlignment="1">
      <alignment horizontal="center"/>
    </xf>
    <xf numFmtId="0" fontId="3" fillId="4" borderId="2" xfId="0" applyFont="1" applyFill="1" applyBorder="1" applyAlignment="1">
      <alignment horizontal="center"/>
    </xf>
    <xf numFmtId="0" fontId="3" fillId="5" borderId="2" xfId="0" applyFont="1" applyFill="1" applyBorder="1" applyAlignment="1">
      <alignment horizontal="center"/>
    </xf>
    <xf numFmtId="0" fontId="3" fillId="6" borderId="2" xfId="0" applyFont="1" applyFill="1" applyBorder="1" applyAlignment="1">
      <alignment horizontal="center"/>
    </xf>
    <xf numFmtId="165" fontId="3" fillId="3" borderId="2" xfId="0" applyNumberFormat="1" applyFont="1" applyFill="1" applyBorder="1"/>
    <xf numFmtId="165" fontId="4" fillId="5" borderId="2" xfId="0" applyNumberFormat="1" applyFont="1" applyFill="1" applyBorder="1" applyAlignment="1">
      <alignment horizontal="center"/>
    </xf>
    <xf numFmtId="2" fontId="3" fillId="4" borderId="0" xfId="0" applyNumberFormat="1" applyFont="1" applyFill="1" applyAlignment="1">
      <alignment horizontal="center"/>
    </xf>
    <xf numFmtId="165" fontId="0" fillId="6" borderId="0" xfId="0" applyNumberFormat="1" applyFill="1" applyAlignment="1">
      <alignment horizontal="center"/>
    </xf>
    <xf numFmtId="0" fontId="3" fillId="3" borderId="0" xfId="0" applyFont="1" applyFill="1" applyBorder="1" applyAlignment="1">
      <alignment horizontal="center"/>
    </xf>
    <xf numFmtId="0" fontId="3" fillId="4" borderId="0" xfId="0" applyFont="1" applyFill="1" applyBorder="1" applyAlignment="1">
      <alignment horizontal="center"/>
    </xf>
    <xf numFmtId="0" fontId="3" fillId="5" borderId="0" xfId="0" applyFont="1" applyFill="1" applyBorder="1" applyAlignment="1">
      <alignment horizontal="center"/>
    </xf>
    <xf numFmtId="0" fontId="3" fillId="6" borderId="0" xfId="0" applyFont="1" applyFill="1" applyBorder="1" applyAlignment="1">
      <alignment horizontal="center"/>
    </xf>
    <xf numFmtId="0" fontId="2" fillId="3" borderId="0" xfId="0" applyFont="1" applyFill="1" applyBorder="1" applyAlignment="1">
      <alignment horizontal="left"/>
    </xf>
    <xf numFmtId="0" fontId="4" fillId="3" borderId="0" xfId="0" applyFont="1" applyFill="1" applyBorder="1" applyAlignment="1">
      <alignment horizontal="center"/>
    </xf>
    <xf numFmtId="165" fontId="8" fillId="0" borderId="3" xfId="0" applyNumberFormat="1" applyFont="1" applyBorder="1" applyAlignment="1">
      <alignment horizontal="left" indent="1"/>
    </xf>
    <xf numFmtId="165" fontId="8" fillId="0" borderId="0" xfId="0" applyNumberFormat="1" applyFont="1" applyAlignment="1">
      <alignment horizontal="left" indent="1"/>
    </xf>
    <xf numFmtId="165" fontId="14" fillId="0" borderId="0" xfId="0" applyNumberFormat="1" applyFont="1" applyAlignment="1">
      <alignment horizontal="center" vertical="center"/>
    </xf>
    <xf numFmtId="165" fontId="14" fillId="0" borderId="0" xfId="0" applyNumberFormat="1" applyFont="1" applyBorder="1" applyAlignment="1">
      <alignment horizontal="center" vertical="center"/>
    </xf>
    <xf numFmtId="0" fontId="4" fillId="5" borderId="2" xfId="0" quotePrefix="1" applyNumberFormat="1" applyFont="1" applyFill="1" applyBorder="1" applyAlignment="1">
      <alignment horizontal="center"/>
    </xf>
    <xf numFmtId="0" fontId="4" fillId="5" borderId="2" xfId="0" applyFont="1" applyFill="1" applyBorder="1" applyAlignment="1">
      <alignment horizontal="center"/>
    </xf>
    <xf numFmtId="165" fontId="4" fillId="6" borderId="2" xfId="0" applyNumberFormat="1" applyFont="1" applyFill="1" applyBorder="1" applyAlignment="1">
      <alignment horizontal="center"/>
    </xf>
    <xf numFmtId="0" fontId="4" fillId="6" borderId="2" xfId="0" applyFont="1" applyFill="1" applyBorder="1" applyAlignment="1">
      <alignment horizontal="center"/>
    </xf>
    <xf numFmtId="9" fontId="8" fillId="0" borderId="3" xfId="1" applyFont="1" applyFill="1" applyBorder="1" applyAlignment="1">
      <alignment horizontal="center"/>
    </xf>
    <xf numFmtId="9" fontId="8" fillId="0" borderId="0" xfId="1" applyFont="1" applyFill="1" applyBorder="1" applyAlignment="1">
      <alignment horizontal="center"/>
    </xf>
    <xf numFmtId="9" fontId="4" fillId="0" borderId="0" xfId="0" applyNumberFormat="1" applyFont="1" applyBorder="1" applyAlignment="1">
      <alignment horizontal="center"/>
    </xf>
    <xf numFmtId="9" fontId="4" fillId="0" borderId="2" xfId="0" applyNumberFormat="1" applyFont="1" applyBorder="1" applyAlignment="1">
      <alignment horizontal="center"/>
    </xf>
    <xf numFmtId="0" fontId="11" fillId="0" borderId="0" xfId="0" applyFont="1" applyFill="1" applyBorder="1" applyAlignment="1">
      <alignment horizontal="right"/>
    </xf>
    <xf numFmtId="165" fontId="3" fillId="0" borderId="0" xfId="0" applyNumberFormat="1" applyFont="1" applyFill="1" applyAlignment="1">
      <alignment horizontal="left" indent="1"/>
    </xf>
    <xf numFmtId="165" fontId="8" fillId="0" borderId="0" xfId="0" applyNumberFormat="1" applyFont="1" applyFill="1" applyAlignment="1">
      <alignment horizontal="center"/>
    </xf>
    <xf numFmtId="2" fontId="8" fillId="0" borderId="0" xfId="0" applyNumberFormat="1" applyFont="1" applyFill="1" applyAlignment="1">
      <alignment horizontal="center"/>
    </xf>
    <xf numFmtId="165" fontId="8" fillId="0" borderId="0" xfId="0" applyNumberFormat="1" applyFont="1" applyFill="1" applyAlignment="1">
      <alignment horizontal="left" indent="1"/>
    </xf>
    <xf numFmtId="2" fontId="8" fillId="0" borderId="0" xfId="0" applyNumberFormat="1" applyFont="1" applyFill="1" applyBorder="1" applyAlignment="1">
      <alignment horizontal="center"/>
    </xf>
    <xf numFmtId="165" fontId="8" fillId="0" borderId="0" xfId="0" applyNumberFormat="1" applyFont="1" applyFill="1" applyBorder="1" applyAlignment="1">
      <alignment horizontal="left" indent="1"/>
    </xf>
    <xf numFmtId="165" fontId="8" fillId="0" borderId="0" xfId="0" applyNumberFormat="1" applyFont="1" applyFill="1" applyBorder="1" applyAlignment="1">
      <alignment horizontal="center"/>
    </xf>
    <xf numFmtId="2" fontId="4" fillId="0" borderId="0" xfId="0" applyNumberFormat="1" applyFont="1" applyFill="1" applyBorder="1" applyAlignment="1">
      <alignment horizontal="center"/>
    </xf>
    <xf numFmtId="165" fontId="4" fillId="0" borderId="0" xfId="0" applyNumberFormat="1" applyFont="1" applyFill="1" applyBorder="1" applyAlignment="1">
      <alignment horizontal="left" indent="1"/>
    </xf>
    <xf numFmtId="165" fontId="4" fillId="0" borderId="0" xfId="0" applyNumberFormat="1" applyFont="1" applyFill="1" applyBorder="1" applyAlignment="1">
      <alignment horizontal="center"/>
    </xf>
    <xf numFmtId="9" fontId="4" fillId="0" borderId="0" xfId="0" applyNumberFormat="1" applyFont="1" applyFill="1" applyBorder="1" applyAlignment="1">
      <alignment horizontal="center"/>
    </xf>
    <xf numFmtId="2" fontId="3" fillId="0" borderId="0" xfId="0" applyNumberFormat="1" applyFont="1" applyFill="1" applyBorder="1" applyAlignment="1">
      <alignment horizontal="center"/>
    </xf>
    <xf numFmtId="165" fontId="3" fillId="0" borderId="0" xfId="0" applyNumberFormat="1" applyFont="1" applyFill="1" applyBorder="1" applyAlignment="1">
      <alignment horizontal="left" indent="1"/>
    </xf>
    <xf numFmtId="165" fontId="3" fillId="0" borderId="0" xfId="0" applyNumberFormat="1" applyFont="1" applyFill="1" applyBorder="1" applyAlignment="1">
      <alignment horizontal="center"/>
    </xf>
    <xf numFmtId="0" fontId="3" fillId="0" borderId="2" xfId="0" applyFont="1" applyFill="1" applyBorder="1" applyAlignment="1">
      <alignment horizontal="center"/>
    </xf>
    <xf numFmtId="0" fontId="3" fillId="0" borderId="0" xfId="0" applyFont="1" applyFill="1" applyBorder="1" applyAlignment="1">
      <alignment horizontal="center"/>
    </xf>
    <xf numFmtId="1" fontId="3" fillId="0" borderId="0" xfId="0" applyNumberFormat="1" applyFont="1" applyFill="1" applyBorder="1" applyAlignment="1">
      <alignment horizontal="center"/>
    </xf>
    <xf numFmtId="2" fontId="3" fillId="0" borderId="0" xfId="0" applyNumberFormat="1" applyFont="1" applyBorder="1" applyAlignment="1">
      <alignment horizontal="center"/>
    </xf>
    <xf numFmtId="1" fontId="3" fillId="0" borderId="0" xfId="0" applyNumberFormat="1" applyFont="1" applyBorder="1" applyAlignment="1">
      <alignment horizontal="center"/>
    </xf>
    <xf numFmtId="0" fontId="0" fillId="0" borderId="0" xfId="0" applyBorder="1"/>
    <xf numFmtId="0" fontId="0" fillId="0" borderId="2" xfId="0" applyBorder="1"/>
    <xf numFmtId="2" fontId="15" fillId="0" borderId="0" xfId="0" applyNumberFormat="1" applyFont="1"/>
    <xf numFmtId="2" fontId="0" fillId="0" borderId="0" xfId="0" applyNumberFormat="1" applyAlignment="1">
      <alignment horizontal="left"/>
    </xf>
    <xf numFmtId="165" fontId="15" fillId="0" borderId="0" xfId="0" applyNumberFormat="1" applyFont="1"/>
    <xf numFmtId="165" fontId="0" fillId="0" borderId="0" xfId="0" applyNumberFormat="1" applyAlignment="1">
      <alignment horizontal="left"/>
    </xf>
    <xf numFmtId="0" fontId="3" fillId="0" borderId="2" xfId="0" applyFont="1" applyFill="1" applyBorder="1" applyAlignment="1">
      <alignment horizontal="center"/>
    </xf>
    <xf numFmtId="0" fontId="3" fillId="0" borderId="0" xfId="0" applyFont="1" applyFill="1" applyBorder="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2" fillId="0" borderId="2" xfId="0" applyFont="1" applyFill="1" applyBorder="1" applyAlignment="1"/>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431800</xdr:colOff>
      <xdr:row>19</xdr:row>
      <xdr:rowOff>25400</xdr:rowOff>
    </xdr:from>
    <xdr:to>
      <xdr:col>5</xdr:col>
      <xdr:colOff>698500</xdr:colOff>
      <xdr:row>30</xdr:row>
      <xdr:rowOff>139700</xdr:rowOff>
    </xdr:to>
    <xdr:sp macro="" textlink="">
      <xdr:nvSpPr>
        <xdr:cNvPr id="2" name="TextBox 1">
          <a:extLst>
            <a:ext uri="{FF2B5EF4-FFF2-40B4-BE49-F238E27FC236}">
              <a16:creationId xmlns:a16="http://schemas.microsoft.com/office/drawing/2014/main" id="{D19B3526-40DE-B941-8647-37573541FCD2}"/>
            </a:ext>
          </a:extLst>
        </xdr:cNvPr>
        <xdr:cNvSpPr txBox="1"/>
      </xdr:nvSpPr>
      <xdr:spPr>
        <a:xfrm>
          <a:off x="431800" y="3898900"/>
          <a:ext cx="4737100" cy="234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Times New Roman" panose="02020603050405020304" pitchFamily="18" charset="0"/>
              <a:cs typeface="Times New Roman" panose="02020603050405020304" pitchFamily="18" charset="0"/>
            </a:rPr>
            <a:t>Additional references:</a:t>
          </a:r>
        </a:p>
        <a:p>
          <a:endParaRPr lang="en-GB" sz="11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a:solidFill>
                <a:schemeClr val="dk1"/>
              </a:solidFill>
              <a:effectLst/>
              <a:latin typeface="Times New Roman" panose="02020603050405020304" pitchFamily="18" charset="0"/>
              <a:ea typeface="+mn-ea"/>
              <a:cs typeface="Times New Roman" panose="02020603050405020304" pitchFamily="18" charset="0"/>
            </a:rPr>
            <a:t>Luguet, A., Lorand, J.P., &amp;Seyler, M.</a:t>
          </a:r>
          <a:r>
            <a:rPr lang="en-GB" sz="1050" baseline="0">
              <a:solidFill>
                <a:schemeClr val="dk1"/>
              </a:solidFill>
              <a:effectLst/>
              <a:latin typeface="Times New Roman" panose="02020603050405020304" pitchFamily="18" charset="0"/>
              <a:ea typeface="+mn-ea"/>
              <a:cs typeface="Times New Roman" panose="02020603050405020304" pitchFamily="18" charset="0"/>
            </a:rPr>
            <a:t> (</a:t>
          </a:r>
          <a:r>
            <a:rPr lang="en-GB" sz="1050">
              <a:solidFill>
                <a:schemeClr val="dk1"/>
              </a:solidFill>
              <a:effectLst/>
              <a:latin typeface="Times New Roman" panose="02020603050405020304" pitchFamily="18" charset="0"/>
              <a:ea typeface="+mn-ea"/>
              <a:cs typeface="Times New Roman" panose="02020603050405020304" pitchFamily="18" charset="0"/>
            </a:rPr>
            <a:t>2003). Sulfide petrology and highly siderophile el- ement geochemistry of abyssal peridotites: a coupled study of samples from the Kane Fracture Zone (45◦W23 20◦N, MARK Area, Atlantic Ocean). </a:t>
          </a:r>
          <a:r>
            <a:rPr lang="en-GB" sz="1050" i="1">
              <a:solidFill>
                <a:schemeClr val="dk1"/>
              </a:solidFill>
              <a:effectLst/>
              <a:latin typeface="Times New Roman" panose="02020603050405020304" pitchFamily="18" charset="0"/>
              <a:ea typeface="+mn-ea"/>
              <a:cs typeface="Times New Roman" panose="02020603050405020304" pitchFamily="18" charset="0"/>
            </a:rPr>
            <a:t>Geochimica et Cosmochimica Acta</a:t>
          </a:r>
          <a:r>
            <a:rPr lang="en-GB" sz="1050">
              <a:solidFill>
                <a:schemeClr val="dk1"/>
              </a:solidFill>
              <a:effectLst/>
              <a:latin typeface="Times New Roman" panose="02020603050405020304" pitchFamily="18" charset="0"/>
              <a:ea typeface="+mn-ea"/>
              <a:cs typeface="Times New Roman" panose="02020603050405020304" pitchFamily="18" charset="0"/>
            </a:rPr>
            <a:t>, </a:t>
          </a:r>
          <a:r>
            <a:rPr lang="en-GB" sz="1050" i="1">
              <a:solidFill>
                <a:schemeClr val="dk1"/>
              </a:solidFill>
              <a:effectLst/>
              <a:latin typeface="Times New Roman" panose="02020603050405020304" pitchFamily="18" charset="0"/>
              <a:ea typeface="+mn-ea"/>
              <a:cs typeface="Times New Roman" panose="02020603050405020304" pitchFamily="18" charset="0"/>
            </a:rPr>
            <a:t>67</a:t>
          </a:r>
          <a:r>
            <a:rPr lang="en-GB" sz="1050">
              <a:solidFill>
                <a:schemeClr val="dk1"/>
              </a:solidFill>
              <a:effectLst/>
              <a:latin typeface="Times New Roman" panose="02020603050405020304" pitchFamily="18" charset="0"/>
              <a:ea typeface="+mn-ea"/>
              <a:cs typeface="Times New Roman" panose="02020603050405020304" pitchFamily="18" charset="0"/>
            </a:rPr>
            <a:t>(8), 1553–1570. </a:t>
          </a:r>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r>
            <a:rPr lang="en-GB" sz="1050" b="0" i="0">
              <a:solidFill>
                <a:schemeClr val="dk1"/>
              </a:solidFill>
              <a:effectLst/>
              <a:latin typeface="Times New Roman" panose="02020603050405020304" pitchFamily="18" charset="0"/>
              <a:ea typeface="+mn-ea"/>
              <a:cs typeface="Times New Roman" panose="02020603050405020304" pitchFamily="18" charset="0"/>
            </a:rPr>
            <a:t>Porcelli, D., &amp; Ballentine, C. J. (2002). Models for distribution of terrestrial noble gases and evolution of the atmosphere. </a:t>
          </a:r>
          <a:r>
            <a:rPr lang="en-GB" sz="1050" b="0" i="1">
              <a:solidFill>
                <a:schemeClr val="dk1"/>
              </a:solidFill>
              <a:effectLst/>
              <a:latin typeface="Times New Roman" panose="02020603050405020304" pitchFamily="18" charset="0"/>
              <a:ea typeface="+mn-ea"/>
              <a:cs typeface="Times New Roman" panose="02020603050405020304" pitchFamily="18" charset="0"/>
            </a:rPr>
            <a:t>Reviews in Mineralogy and Geochemistry</a:t>
          </a:r>
          <a:r>
            <a:rPr lang="en-GB" sz="1050" b="0" i="0">
              <a:solidFill>
                <a:schemeClr val="dk1"/>
              </a:solidFill>
              <a:effectLst/>
              <a:latin typeface="Times New Roman" panose="02020603050405020304" pitchFamily="18" charset="0"/>
              <a:ea typeface="+mn-ea"/>
              <a:cs typeface="Times New Roman" panose="02020603050405020304" pitchFamily="18" charset="0"/>
            </a:rPr>
            <a:t>, </a:t>
          </a:r>
          <a:r>
            <a:rPr lang="en-GB" sz="1050" b="0" i="1">
              <a:solidFill>
                <a:schemeClr val="dk1"/>
              </a:solidFill>
              <a:effectLst/>
              <a:latin typeface="Times New Roman" panose="02020603050405020304" pitchFamily="18" charset="0"/>
              <a:ea typeface="+mn-ea"/>
              <a:cs typeface="Times New Roman" panose="02020603050405020304" pitchFamily="18" charset="0"/>
            </a:rPr>
            <a:t>47</a:t>
          </a:r>
          <a:r>
            <a:rPr lang="en-GB" sz="1050" b="0" i="0">
              <a:solidFill>
                <a:schemeClr val="dk1"/>
              </a:solidFill>
              <a:effectLst/>
              <a:latin typeface="Times New Roman" panose="02020603050405020304" pitchFamily="18" charset="0"/>
              <a:ea typeface="+mn-ea"/>
              <a:cs typeface="Times New Roman" panose="02020603050405020304" pitchFamily="18" charset="0"/>
            </a:rPr>
            <a:t>(1), 411-480.</a:t>
          </a:r>
        </a:p>
        <a:p>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r>
            <a:rPr lang="en-GB" sz="1050" b="0" i="0">
              <a:solidFill>
                <a:schemeClr val="dk1"/>
              </a:solidFill>
              <a:effectLst/>
              <a:latin typeface="Times New Roman" panose="02020603050405020304" pitchFamily="18" charset="0"/>
              <a:ea typeface="+mn-ea"/>
              <a:cs typeface="Times New Roman" panose="02020603050405020304" pitchFamily="18" charset="0"/>
            </a:rPr>
            <a:t>Shimizu, K., Saal, A. E., Myers, C. E., Nagle, A. N., Hauri, E. H., Forsyth, D. W., Kamenetsky,</a:t>
          </a:r>
          <a:r>
            <a:rPr lang="en-GB" sz="1050" b="0" i="0" baseline="0">
              <a:solidFill>
                <a:schemeClr val="dk1"/>
              </a:solidFill>
              <a:effectLst/>
              <a:latin typeface="Times New Roman" panose="02020603050405020304" pitchFamily="18" charset="0"/>
              <a:ea typeface="+mn-ea"/>
              <a:cs typeface="Times New Roman" panose="02020603050405020304" pitchFamily="18" charset="0"/>
            </a:rPr>
            <a:t> V.S.</a:t>
          </a:r>
          <a:r>
            <a:rPr lang="en-GB" sz="1050" b="0" i="0">
              <a:solidFill>
                <a:schemeClr val="dk1"/>
              </a:solidFill>
              <a:effectLst/>
              <a:latin typeface="Times New Roman" panose="02020603050405020304" pitchFamily="18" charset="0"/>
              <a:ea typeface="+mn-ea"/>
              <a:cs typeface="Times New Roman" panose="02020603050405020304" pitchFamily="18" charset="0"/>
            </a:rPr>
            <a:t> &amp; Niu, Y. (2016). Two-component mantle melting-mixing model for the generation of mid-ocean ridge basalts: implications for the volatile content of the Pacific upper mantle. </a:t>
          </a:r>
          <a:r>
            <a:rPr lang="en-GB" sz="1050" b="0" i="1">
              <a:solidFill>
                <a:schemeClr val="dk1"/>
              </a:solidFill>
              <a:effectLst/>
              <a:latin typeface="Times New Roman" panose="02020603050405020304" pitchFamily="18" charset="0"/>
              <a:ea typeface="+mn-ea"/>
              <a:cs typeface="Times New Roman" panose="02020603050405020304" pitchFamily="18" charset="0"/>
            </a:rPr>
            <a:t>Geochimica et Cosmochimica Acta</a:t>
          </a:r>
          <a:r>
            <a:rPr lang="en-GB" sz="1050" b="0" i="0">
              <a:solidFill>
                <a:schemeClr val="dk1"/>
              </a:solidFill>
              <a:effectLst/>
              <a:latin typeface="Times New Roman" panose="02020603050405020304" pitchFamily="18" charset="0"/>
              <a:ea typeface="+mn-ea"/>
              <a:cs typeface="Times New Roman" panose="02020603050405020304" pitchFamily="18" charset="0"/>
            </a:rPr>
            <a:t>, </a:t>
          </a:r>
          <a:r>
            <a:rPr lang="en-GB" sz="1050" b="0" i="1">
              <a:solidFill>
                <a:schemeClr val="dk1"/>
              </a:solidFill>
              <a:effectLst/>
              <a:latin typeface="Times New Roman" panose="02020603050405020304" pitchFamily="18" charset="0"/>
              <a:ea typeface="+mn-ea"/>
              <a:cs typeface="Times New Roman" panose="02020603050405020304" pitchFamily="18" charset="0"/>
            </a:rPr>
            <a:t>176</a:t>
          </a:r>
          <a:r>
            <a:rPr lang="en-GB" sz="1050" b="0" i="0">
              <a:solidFill>
                <a:schemeClr val="dk1"/>
              </a:solidFill>
              <a:effectLst/>
              <a:latin typeface="Times New Roman" panose="02020603050405020304" pitchFamily="18" charset="0"/>
              <a:ea typeface="+mn-ea"/>
              <a:cs typeface="Times New Roman" panose="02020603050405020304" pitchFamily="18" charset="0"/>
            </a:rPr>
            <a:t>, 44-80.</a:t>
          </a:r>
        </a:p>
        <a:p>
          <a:endParaRPr lang="en-GB" sz="1100" b="0" i="0">
            <a:solidFill>
              <a:schemeClr val="dk1"/>
            </a:solidFill>
            <a:effectLst/>
            <a:latin typeface="+mn-lt"/>
            <a:ea typeface="+mn-ea"/>
            <a:cs typeface="+mn-cs"/>
          </a:endParaRPr>
        </a:p>
        <a:p>
          <a:endParaRPr lang="en-GB" sz="11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533400</xdr:colOff>
      <xdr:row>15</xdr:row>
      <xdr:rowOff>152400</xdr:rowOff>
    </xdr:from>
    <xdr:to>
      <xdr:col>9</xdr:col>
      <xdr:colOff>292100</xdr:colOff>
      <xdr:row>27</xdr:row>
      <xdr:rowOff>63500</xdr:rowOff>
    </xdr:to>
    <xdr:sp macro="" textlink="">
      <xdr:nvSpPr>
        <xdr:cNvPr id="2" name="TextBox 1">
          <a:extLst>
            <a:ext uri="{FF2B5EF4-FFF2-40B4-BE49-F238E27FC236}">
              <a16:creationId xmlns:a16="http://schemas.microsoft.com/office/drawing/2014/main" id="{0BA3A350-FE40-0640-890D-D5818333794D}"/>
            </a:ext>
          </a:extLst>
        </xdr:cNvPr>
        <xdr:cNvSpPr txBox="1"/>
      </xdr:nvSpPr>
      <xdr:spPr>
        <a:xfrm>
          <a:off x="533400" y="3213100"/>
          <a:ext cx="7327900" cy="234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latin typeface="Times New Roman" panose="02020603050405020304" pitchFamily="18" charset="0"/>
              <a:cs typeface="Times New Roman" panose="02020603050405020304" pitchFamily="18" charset="0"/>
            </a:rPr>
            <a:t>Additional references:</a:t>
          </a:r>
        </a:p>
        <a:p>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r>
            <a:rPr lang="en-GB" sz="1050" b="0" i="0">
              <a:solidFill>
                <a:schemeClr val="dk1"/>
              </a:solidFill>
              <a:effectLst/>
              <a:latin typeface="Times New Roman" panose="02020603050405020304" pitchFamily="18" charset="0"/>
              <a:ea typeface="+mn-ea"/>
              <a:cs typeface="Times New Roman" panose="02020603050405020304" pitchFamily="18" charset="0"/>
            </a:rPr>
            <a:t>Dixon, J. E., &amp; Clague, D. A. (2001). Volatiles in basaltic glasses from Loihi Seamount, Hawaii: Evidence for a relatively dry plume component. </a:t>
          </a:r>
          <a:r>
            <a:rPr lang="en-GB" sz="1050" b="0" i="1">
              <a:solidFill>
                <a:schemeClr val="dk1"/>
              </a:solidFill>
              <a:effectLst/>
              <a:latin typeface="Times New Roman" panose="02020603050405020304" pitchFamily="18" charset="0"/>
              <a:ea typeface="+mn-ea"/>
              <a:cs typeface="Times New Roman" panose="02020603050405020304" pitchFamily="18" charset="0"/>
            </a:rPr>
            <a:t>Journal of Petrology</a:t>
          </a:r>
          <a:r>
            <a:rPr lang="en-GB" sz="1050" b="0" i="0">
              <a:solidFill>
                <a:schemeClr val="dk1"/>
              </a:solidFill>
              <a:effectLst/>
              <a:latin typeface="Times New Roman" panose="02020603050405020304" pitchFamily="18" charset="0"/>
              <a:ea typeface="+mn-ea"/>
              <a:cs typeface="Times New Roman" panose="02020603050405020304" pitchFamily="18" charset="0"/>
            </a:rPr>
            <a:t>, </a:t>
          </a:r>
          <a:r>
            <a:rPr lang="en-GB" sz="1050" b="0" i="1">
              <a:solidFill>
                <a:schemeClr val="dk1"/>
              </a:solidFill>
              <a:effectLst/>
              <a:latin typeface="Times New Roman" panose="02020603050405020304" pitchFamily="18" charset="0"/>
              <a:ea typeface="+mn-ea"/>
              <a:cs typeface="Times New Roman" panose="02020603050405020304" pitchFamily="18" charset="0"/>
            </a:rPr>
            <a:t>42</a:t>
          </a:r>
          <a:r>
            <a:rPr lang="en-GB" sz="1050" b="0" i="0">
              <a:solidFill>
                <a:schemeClr val="dk1"/>
              </a:solidFill>
              <a:effectLst/>
              <a:latin typeface="Times New Roman" panose="02020603050405020304" pitchFamily="18" charset="0"/>
              <a:ea typeface="+mn-ea"/>
              <a:cs typeface="Times New Roman" panose="02020603050405020304" pitchFamily="18" charset="0"/>
            </a:rPr>
            <a:t>(3), 627-654.</a:t>
          </a:r>
        </a:p>
        <a:p>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r>
            <a:rPr lang="en-GB" sz="1050" b="0" i="0">
              <a:solidFill>
                <a:schemeClr val="dk1"/>
              </a:solidFill>
              <a:effectLst/>
              <a:latin typeface="Times New Roman" panose="02020603050405020304" pitchFamily="18" charset="0"/>
              <a:ea typeface="+mn-ea"/>
              <a:cs typeface="Times New Roman" panose="02020603050405020304" pitchFamily="18" charset="0"/>
            </a:rPr>
            <a:t>Evans, K. A., O'Neill, H. S. C., &amp; Mavrogenes, J. A. (2008). Sulphur solubility and sulphide immiscibility in silicate melts as a function of the concentration of manganese, nickel, tungsten and copper at 1 atm and 1400 C. </a:t>
          </a:r>
          <a:r>
            <a:rPr lang="en-GB" sz="1050" b="0" i="1">
              <a:solidFill>
                <a:schemeClr val="dk1"/>
              </a:solidFill>
              <a:effectLst/>
              <a:latin typeface="Times New Roman" panose="02020603050405020304" pitchFamily="18" charset="0"/>
              <a:ea typeface="+mn-ea"/>
              <a:cs typeface="Times New Roman" panose="02020603050405020304" pitchFamily="18" charset="0"/>
            </a:rPr>
            <a:t>Chemical Geology</a:t>
          </a:r>
          <a:r>
            <a:rPr lang="en-GB" sz="1050" b="0" i="0">
              <a:solidFill>
                <a:schemeClr val="dk1"/>
              </a:solidFill>
              <a:effectLst/>
              <a:latin typeface="Times New Roman" panose="02020603050405020304" pitchFamily="18" charset="0"/>
              <a:ea typeface="+mn-ea"/>
              <a:cs typeface="Times New Roman" panose="02020603050405020304" pitchFamily="18" charset="0"/>
            </a:rPr>
            <a:t>, </a:t>
          </a:r>
          <a:r>
            <a:rPr lang="en-GB" sz="1050" b="0" i="1">
              <a:solidFill>
                <a:schemeClr val="dk1"/>
              </a:solidFill>
              <a:effectLst/>
              <a:latin typeface="Times New Roman" panose="02020603050405020304" pitchFamily="18" charset="0"/>
              <a:ea typeface="+mn-ea"/>
              <a:cs typeface="Times New Roman" panose="02020603050405020304" pitchFamily="18" charset="0"/>
            </a:rPr>
            <a:t>255</a:t>
          </a:r>
          <a:r>
            <a:rPr lang="en-GB" sz="1050" b="0" i="0">
              <a:solidFill>
                <a:schemeClr val="dk1"/>
              </a:solidFill>
              <a:effectLst/>
              <a:latin typeface="Times New Roman" panose="02020603050405020304" pitchFamily="18" charset="0"/>
              <a:ea typeface="+mn-ea"/>
              <a:cs typeface="Times New Roman" panose="02020603050405020304" pitchFamily="18" charset="0"/>
            </a:rPr>
            <a:t>(1-2), 236-249.</a:t>
          </a:r>
        </a:p>
        <a:p>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r>
            <a:rPr lang="en-GB" sz="1050" b="0" i="0">
              <a:solidFill>
                <a:schemeClr val="dk1"/>
              </a:solidFill>
              <a:effectLst/>
              <a:latin typeface="Times New Roman" panose="02020603050405020304" pitchFamily="18" charset="0"/>
              <a:ea typeface="+mn-ea"/>
              <a:cs typeface="Times New Roman" panose="02020603050405020304" pitchFamily="18" charset="0"/>
            </a:rPr>
            <a:t>Thornber, C. R., Sherrod, D. R., Siems, D. F., Heliker, C. C., Meeker, G. P., Oscarson, R. L., &amp; Kauahikaua, J. P. (2002). Whole-rock and glass major-element geochemistry of Kilauea Volcano, Hawaii, near-vent eruptive products: September 1994 through September 2001. </a:t>
          </a:r>
          <a:r>
            <a:rPr lang="en-GB" sz="1050" b="0" i="1">
              <a:solidFill>
                <a:schemeClr val="dk1"/>
              </a:solidFill>
              <a:effectLst/>
              <a:latin typeface="Times New Roman" panose="02020603050405020304" pitchFamily="18" charset="0"/>
              <a:ea typeface="+mn-ea"/>
              <a:cs typeface="Times New Roman" panose="02020603050405020304" pitchFamily="18" charset="0"/>
            </a:rPr>
            <a:t>US Geological Survey open file report</a:t>
          </a:r>
          <a:r>
            <a:rPr lang="en-GB" sz="1050" b="0" i="0">
              <a:solidFill>
                <a:schemeClr val="dk1"/>
              </a:solidFill>
              <a:effectLst/>
              <a:latin typeface="Times New Roman" panose="02020603050405020304" pitchFamily="18" charset="0"/>
              <a:ea typeface="+mn-ea"/>
              <a:cs typeface="Times New Roman" panose="02020603050405020304" pitchFamily="18" charset="0"/>
            </a:rPr>
            <a:t>, 02-17.</a:t>
          </a:r>
        </a:p>
        <a:p>
          <a:endParaRPr lang="en-GB" sz="1050" b="0" i="0">
            <a:solidFill>
              <a:schemeClr val="dk1"/>
            </a:solidFill>
            <a:effectLst/>
            <a:latin typeface="Times New Roman" panose="02020603050405020304" pitchFamily="18" charset="0"/>
            <a:ea typeface="+mn-ea"/>
            <a:cs typeface="Times New Roman" panose="02020603050405020304" pitchFamily="18" charset="0"/>
          </a:endParaRPr>
        </a:p>
        <a:p>
          <a:r>
            <a:rPr lang="en-GB" sz="1050" b="0" i="0">
              <a:solidFill>
                <a:schemeClr val="dk1"/>
              </a:solidFill>
              <a:effectLst/>
              <a:latin typeface="Times New Roman" panose="02020603050405020304" pitchFamily="18" charset="0"/>
              <a:ea typeface="+mn-ea"/>
              <a:cs typeface="Times New Roman" panose="02020603050405020304" pitchFamily="18" charset="0"/>
            </a:rPr>
            <a:t>Wallace, P. J. (2002). Volatiles in submarine basaltic glasses from the Northern Kerguelen Plateau (ODP Site 1140): Implications for source region compositions, magmatic processes, and plateau subsidence. </a:t>
          </a:r>
          <a:r>
            <a:rPr lang="en-GB" sz="1050" b="0" i="1">
              <a:solidFill>
                <a:schemeClr val="dk1"/>
              </a:solidFill>
              <a:effectLst/>
              <a:latin typeface="Times New Roman" panose="02020603050405020304" pitchFamily="18" charset="0"/>
              <a:ea typeface="+mn-ea"/>
              <a:cs typeface="Times New Roman" panose="02020603050405020304" pitchFamily="18" charset="0"/>
            </a:rPr>
            <a:t>Journal of Petrology</a:t>
          </a:r>
          <a:r>
            <a:rPr lang="en-GB" sz="1050" b="0" i="0">
              <a:solidFill>
                <a:schemeClr val="dk1"/>
              </a:solidFill>
              <a:effectLst/>
              <a:latin typeface="Times New Roman" panose="02020603050405020304" pitchFamily="18" charset="0"/>
              <a:ea typeface="+mn-ea"/>
              <a:cs typeface="Times New Roman" panose="02020603050405020304" pitchFamily="18" charset="0"/>
            </a:rPr>
            <a:t>, </a:t>
          </a:r>
          <a:r>
            <a:rPr lang="en-GB" sz="1050" b="0" i="1">
              <a:solidFill>
                <a:schemeClr val="dk1"/>
              </a:solidFill>
              <a:effectLst/>
              <a:latin typeface="Times New Roman" panose="02020603050405020304" pitchFamily="18" charset="0"/>
              <a:ea typeface="+mn-ea"/>
              <a:cs typeface="Times New Roman" panose="02020603050405020304" pitchFamily="18" charset="0"/>
            </a:rPr>
            <a:t>43</a:t>
          </a:r>
          <a:r>
            <a:rPr lang="en-GB" sz="1050" b="0" i="0">
              <a:solidFill>
                <a:schemeClr val="dk1"/>
              </a:solidFill>
              <a:effectLst/>
              <a:latin typeface="Times New Roman" panose="02020603050405020304" pitchFamily="18" charset="0"/>
              <a:ea typeface="+mn-ea"/>
              <a:cs typeface="Times New Roman" panose="02020603050405020304" pitchFamily="18" charset="0"/>
            </a:rPr>
            <a:t>(7), 1311-1326.</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B0CAA-3A54-9D42-BEB5-3A1278C949C3}">
  <dimension ref="A1:O50"/>
  <sheetViews>
    <sheetView tabSelected="1" workbookViewId="0"/>
  </sheetViews>
  <sheetFormatPr baseColWidth="10" defaultRowHeight="16"/>
  <cols>
    <col min="1" max="1" width="18.5" style="38" customWidth="1"/>
    <col min="2" max="2" width="12.83203125" customWidth="1"/>
    <col min="3" max="3" width="10.83203125" customWidth="1"/>
    <col min="4" max="4" width="2.83203125" customWidth="1"/>
    <col min="5" max="6" width="5.1640625" customWidth="1"/>
    <col min="8" max="8" width="2.83203125" customWidth="1"/>
    <col min="9" max="10" width="6.6640625" customWidth="1"/>
    <col min="11" max="11" width="10.83203125" customWidth="1"/>
    <col min="12" max="12" width="2.83203125" customWidth="1"/>
    <col min="13" max="13" width="6.6640625" customWidth="1"/>
    <col min="14" max="14" width="6.6640625" style="27" customWidth="1"/>
    <col min="15" max="15" width="3" customWidth="1"/>
    <col min="16" max="16" width="8.1640625" customWidth="1"/>
  </cols>
  <sheetData>
    <row r="1" spans="1:15">
      <c r="A1" s="193" t="s">
        <v>300</v>
      </c>
      <c r="C1" s="82"/>
      <c r="D1" s="82"/>
      <c r="E1" s="7"/>
      <c r="F1" s="7"/>
      <c r="M1" s="27"/>
    </row>
    <row r="2" spans="1:15" ht="17">
      <c r="A2" s="52" t="s">
        <v>169</v>
      </c>
      <c r="B2" s="52" t="s">
        <v>176</v>
      </c>
      <c r="C2" s="83" t="s">
        <v>186</v>
      </c>
      <c r="D2" s="83"/>
      <c r="E2" s="83" t="s">
        <v>187</v>
      </c>
      <c r="F2" s="83" t="s">
        <v>188</v>
      </c>
      <c r="G2" s="84" t="s">
        <v>184</v>
      </c>
      <c r="H2" s="84"/>
      <c r="I2" s="83" t="s">
        <v>187</v>
      </c>
      <c r="J2" s="83" t="s">
        <v>188</v>
      </c>
      <c r="K2" s="84" t="s">
        <v>185</v>
      </c>
      <c r="L2" s="92"/>
      <c r="M2" s="83" t="s">
        <v>187</v>
      </c>
      <c r="N2" s="83" t="s">
        <v>188</v>
      </c>
      <c r="O2" s="27"/>
    </row>
    <row r="3" spans="1:15" ht="17">
      <c r="A3" s="5" t="s">
        <v>175</v>
      </c>
      <c r="B3" s="80">
        <v>42710</v>
      </c>
      <c r="C3" s="11">
        <v>1.0645</v>
      </c>
      <c r="D3" s="17" t="s">
        <v>1</v>
      </c>
      <c r="E3" s="85">
        <v>1.5316113519210216E-2</v>
      </c>
      <c r="F3" s="85">
        <f>E3*2/SQRT(6)</f>
        <v>1.2505554321536064E-2</v>
      </c>
      <c r="G3" s="85">
        <v>1.8080536644549505E-2</v>
      </c>
      <c r="H3" s="17" t="s">
        <v>1</v>
      </c>
      <c r="I3" s="14">
        <v>7.3962249673540205E-3</v>
      </c>
      <c r="J3" s="85">
        <f>I3*2/SQRT(6)</f>
        <v>6.0389923976168405E-3</v>
      </c>
      <c r="K3" s="85">
        <v>5.8028739667443083E-2</v>
      </c>
      <c r="L3" s="17" t="s">
        <v>1</v>
      </c>
      <c r="M3" s="14">
        <v>0.53</v>
      </c>
      <c r="N3" s="14">
        <f>M3*2/SQRT(6)</f>
        <v>0.43274318789169486</v>
      </c>
      <c r="O3" s="27"/>
    </row>
    <row r="4" spans="1:15" ht="17">
      <c r="A4" s="5" t="s">
        <v>175</v>
      </c>
      <c r="B4" s="80">
        <v>42711</v>
      </c>
      <c r="C4" s="11">
        <v>1.0808333333333333</v>
      </c>
      <c r="D4" s="17" t="s">
        <v>1</v>
      </c>
      <c r="E4" s="14">
        <v>6.0941684329274418E-3</v>
      </c>
      <c r="F4" s="85">
        <f>E4*2/SQRT(6)</f>
        <v>4.9758676890829349E-3</v>
      </c>
      <c r="G4" s="14">
        <v>1.650732661997046E-2</v>
      </c>
      <c r="H4" s="17" t="s">
        <v>1</v>
      </c>
      <c r="I4" s="14">
        <v>1.2265053772818734E-2</v>
      </c>
      <c r="J4" s="85">
        <f t="shared" ref="J4:J20" si="0">I4*2/SQRT(6)</f>
        <v>1.0014374470401204E-2</v>
      </c>
      <c r="K4" s="14">
        <v>-4.2828366895565975E-2</v>
      </c>
      <c r="L4" s="17" t="s">
        <v>1</v>
      </c>
      <c r="M4" s="14">
        <v>6.3137020752917605E-2</v>
      </c>
      <c r="N4" s="14">
        <f t="shared" ref="N4:N20" si="1">M4*2/SQRT(6)</f>
        <v>5.155116157472011E-2</v>
      </c>
      <c r="O4" s="27"/>
    </row>
    <row r="5" spans="1:15" ht="17">
      <c r="A5" s="5" t="s">
        <v>175</v>
      </c>
      <c r="B5" s="80">
        <v>42712</v>
      </c>
      <c r="C5" s="11">
        <v>1.1148</v>
      </c>
      <c r="D5" s="17" t="s">
        <v>1</v>
      </c>
      <c r="E5" s="14">
        <v>1.4048487463068736E-2</v>
      </c>
      <c r="F5" s="85">
        <f t="shared" ref="F5:F20" si="2">E5*2/SQRT(6)</f>
        <v>1.1470541980801647E-2</v>
      </c>
      <c r="G5" s="14">
        <v>2.4218927667776367E-2</v>
      </c>
      <c r="H5" s="17" t="s">
        <v>1</v>
      </c>
      <c r="I5" s="14">
        <v>1.3243338724499062E-2</v>
      </c>
      <c r="J5" s="85">
        <f t="shared" si="0"/>
        <v>1.0813140788621237E-2</v>
      </c>
      <c r="K5" s="14">
        <v>-1.3953065064242331E-2</v>
      </c>
      <c r="L5" s="17" t="s">
        <v>1</v>
      </c>
      <c r="M5" s="14">
        <v>3.581059204910101E-2</v>
      </c>
      <c r="N5" s="14">
        <f t="shared" si="1"/>
        <v>2.9239225969088588E-2</v>
      </c>
      <c r="O5" s="27"/>
    </row>
    <row r="6" spans="1:15" ht="17">
      <c r="A6" s="5" t="s">
        <v>175</v>
      </c>
      <c r="B6" s="80">
        <v>42713</v>
      </c>
      <c r="C6" s="11">
        <v>1.1459999999999999</v>
      </c>
      <c r="D6" s="17" t="s">
        <v>1</v>
      </c>
      <c r="E6" s="14">
        <v>1.019803902718556E-2</v>
      </c>
      <c r="F6" s="85">
        <f t="shared" si="2"/>
        <v>8.3266639978645234E-3</v>
      </c>
      <c r="G6" s="14">
        <v>2.2460419157298361E-2</v>
      </c>
      <c r="H6" s="17" t="s">
        <v>1</v>
      </c>
      <c r="I6" s="14">
        <v>6.1068967330773494E-3</v>
      </c>
      <c r="J6" s="85">
        <f t="shared" si="0"/>
        <v>4.9862603026363563E-3</v>
      </c>
      <c r="K6" s="14">
        <v>-0.17748530373990498</v>
      </c>
      <c r="L6" s="17" t="s">
        <v>1</v>
      </c>
      <c r="M6" s="14">
        <v>4.4747515517177844E-2</v>
      </c>
      <c r="N6" s="14">
        <f t="shared" si="1"/>
        <v>3.6536193424786076E-2</v>
      </c>
      <c r="O6" s="27"/>
    </row>
    <row r="7" spans="1:15" ht="17">
      <c r="A7" s="5" t="s">
        <v>175</v>
      </c>
      <c r="B7" s="80">
        <v>42815</v>
      </c>
      <c r="C7" s="11">
        <v>1.0649999999999997</v>
      </c>
      <c r="D7" s="17" t="s">
        <v>1</v>
      </c>
      <c r="E7" s="14">
        <v>1.7000000000000001E-2</v>
      </c>
      <c r="F7" s="85">
        <f t="shared" si="2"/>
        <v>1.3880441875771345E-2</v>
      </c>
      <c r="G7" s="14">
        <v>1.5991012898889018E-2</v>
      </c>
      <c r="H7" s="17" t="s">
        <v>1</v>
      </c>
      <c r="I7" s="14">
        <v>7.3687591663860732E-3</v>
      </c>
      <c r="J7" s="85">
        <f t="shared" si="0"/>
        <v>6.0165666650340696E-3</v>
      </c>
      <c r="K7" s="14">
        <v>8.8680134965987006E-2</v>
      </c>
      <c r="L7" s="17" t="s">
        <v>1</v>
      </c>
      <c r="M7" s="14">
        <v>4.7816744627134374E-2</v>
      </c>
      <c r="N7" s="14">
        <f t="shared" si="1"/>
        <v>3.9042208499149432E-2</v>
      </c>
      <c r="O7" s="27"/>
    </row>
    <row r="8" spans="1:15" ht="17">
      <c r="A8" s="5" t="s">
        <v>175</v>
      </c>
      <c r="B8" s="80">
        <v>42816</v>
      </c>
      <c r="C8" s="11">
        <v>0.9361666666666667</v>
      </c>
      <c r="D8" s="17" t="s">
        <v>1</v>
      </c>
      <c r="E8" s="14">
        <v>6.0941684329273594E-3</v>
      </c>
      <c r="F8" s="85">
        <f t="shared" si="2"/>
        <v>4.9758676890828673E-3</v>
      </c>
      <c r="G8" s="14">
        <v>1.5309405085672009E-2</v>
      </c>
      <c r="H8" s="17" t="s">
        <v>1</v>
      </c>
      <c r="I8" s="14">
        <v>2.0218747171588863E-2</v>
      </c>
      <c r="J8" s="85">
        <f t="shared" si="0"/>
        <v>1.650853793624444E-2</v>
      </c>
      <c r="K8" s="14">
        <v>3.6941141274351996E-3</v>
      </c>
      <c r="L8" s="17" t="s">
        <v>1</v>
      </c>
      <c r="M8" s="14">
        <v>6.5710889620500701E-2</v>
      </c>
      <c r="N8" s="14">
        <f t="shared" si="1"/>
        <v>5.3652716704858029E-2</v>
      </c>
      <c r="O8" s="27"/>
    </row>
    <row r="9" spans="1:15" ht="17">
      <c r="A9" s="5" t="s">
        <v>175</v>
      </c>
      <c r="B9" s="80">
        <v>42817</v>
      </c>
      <c r="C9" s="11">
        <v>0.75166666666666682</v>
      </c>
      <c r="D9" s="17" t="s">
        <v>1</v>
      </c>
      <c r="E9" s="14">
        <v>2.5543535820677261E-2</v>
      </c>
      <c r="F9" s="85">
        <f t="shared" si="2"/>
        <v>2.0856209662387881E-2</v>
      </c>
      <c r="G9" s="14">
        <v>1.5122901345396929E-2</v>
      </c>
      <c r="H9" s="17" t="s">
        <v>1</v>
      </c>
      <c r="I9" s="14">
        <v>1.7132465124405635E-2</v>
      </c>
      <c r="J9" s="85">
        <f t="shared" si="0"/>
        <v>1.3988599196940711E-2</v>
      </c>
      <c r="K9" s="14">
        <v>1.416326660305992E-2</v>
      </c>
      <c r="L9" s="17" t="s">
        <v>1</v>
      </c>
      <c r="M9" s="14">
        <v>8.0307496816002868E-2</v>
      </c>
      <c r="N9" s="14">
        <f t="shared" si="1"/>
        <v>6.5570796573130599E-2</v>
      </c>
      <c r="O9" s="27"/>
    </row>
    <row r="10" spans="1:15" ht="17">
      <c r="A10" s="5" t="s">
        <v>175</v>
      </c>
      <c r="B10" s="80">
        <v>42818</v>
      </c>
      <c r="C10" s="94">
        <v>0.48716666666666669</v>
      </c>
      <c r="D10" s="17" t="s">
        <v>1</v>
      </c>
      <c r="E10" s="14">
        <v>6.4398930287872247E-3</v>
      </c>
      <c r="F10" s="85">
        <f t="shared" si="2"/>
        <v>5.2581506395450676E-3</v>
      </c>
      <c r="G10" s="14">
        <v>2.4798937243746402E-2</v>
      </c>
      <c r="H10" s="17" t="s">
        <v>1</v>
      </c>
      <c r="I10" s="14">
        <v>4.4781767293060794E-3</v>
      </c>
      <c r="J10" s="85">
        <f t="shared" si="0"/>
        <v>3.6564159882685209E-3</v>
      </c>
      <c r="K10" s="14">
        <v>-2.1509259647894616E-3</v>
      </c>
      <c r="L10" s="17" t="s">
        <v>1</v>
      </c>
      <c r="M10" s="14">
        <v>4.4018588917883995E-2</v>
      </c>
      <c r="N10" s="14">
        <f t="shared" si="1"/>
        <v>3.5941027348715376E-2</v>
      </c>
      <c r="O10" s="27"/>
    </row>
    <row r="11" spans="1:15" ht="17">
      <c r="A11" s="5" t="s">
        <v>175</v>
      </c>
      <c r="B11" s="80">
        <v>42914</v>
      </c>
      <c r="C11" s="11">
        <v>0.94349999999999989</v>
      </c>
      <c r="D11" s="17" t="s">
        <v>1</v>
      </c>
      <c r="E11" s="14">
        <v>1.7056279391082493E-2</v>
      </c>
      <c r="F11" s="85">
        <f t="shared" si="2"/>
        <v>1.3926393806166894E-2</v>
      </c>
      <c r="G11" s="14">
        <v>2.2364174135404046E-2</v>
      </c>
      <c r="H11" s="17" t="s">
        <v>1</v>
      </c>
      <c r="I11" s="14">
        <v>8.2603749409403422E-3</v>
      </c>
      <c r="J11" s="85">
        <f t="shared" si="0"/>
        <v>6.7445678964588567E-3</v>
      </c>
      <c r="K11" s="14">
        <v>0.12652065424909628</v>
      </c>
      <c r="L11" s="17" t="s">
        <v>1</v>
      </c>
      <c r="M11" s="14">
        <v>3.8000537854249332E-2</v>
      </c>
      <c r="N11" s="14">
        <f t="shared" si="1"/>
        <v>3.1027309231409207E-2</v>
      </c>
      <c r="O11" s="27"/>
    </row>
    <row r="12" spans="1:15" ht="17">
      <c r="A12" s="5" t="s">
        <v>175</v>
      </c>
      <c r="B12" s="80">
        <v>42916</v>
      </c>
      <c r="C12" s="11">
        <v>1.0748333333333335</v>
      </c>
      <c r="D12" s="17" t="s">
        <v>1</v>
      </c>
      <c r="E12" s="14">
        <v>1.7610760599386099E-2</v>
      </c>
      <c r="F12" s="85">
        <f t="shared" si="2"/>
        <v>1.4379125816935463E-2</v>
      </c>
      <c r="G12" s="14">
        <v>1.8594571873446201E-2</v>
      </c>
      <c r="H12" s="17" t="s">
        <v>1</v>
      </c>
      <c r="I12" s="14">
        <v>1.3966844400461254E-2</v>
      </c>
      <c r="J12" s="85">
        <f t="shared" si="0"/>
        <v>1.140388069932617E-2</v>
      </c>
      <c r="K12" s="14">
        <v>-9.4815164711243169E-2</v>
      </c>
      <c r="L12" s="17" t="s">
        <v>1</v>
      </c>
      <c r="M12" s="14">
        <v>1.3966844400461254E-2</v>
      </c>
      <c r="N12" s="14">
        <f t="shared" si="1"/>
        <v>1.140388069932617E-2</v>
      </c>
      <c r="O12" s="27"/>
    </row>
    <row r="13" spans="1:15" ht="17">
      <c r="A13" s="5" t="s">
        <v>175</v>
      </c>
      <c r="B13" s="80">
        <v>42917</v>
      </c>
      <c r="C13" s="11">
        <v>0.98199999999999987</v>
      </c>
      <c r="D13" s="17" t="s">
        <v>1</v>
      </c>
      <c r="E13" s="14">
        <v>8.1734665568261589E-3</v>
      </c>
      <c r="F13" s="85">
        <f t="shared" si="2"/>
        <v>6.6736074979756727E-3</v>
      </c>
      <c r="G13" s="14">
        <v>1.6881695392032645E-2</v>
      </c>
      <c r="H13" s="17" t="s">
        <v>1</v>
      </c>
      <c r="I13" s="14">
        <v>1.4706673255901115E-2</v>
      </c>
      <c r="J13" s="85">
        <f t="shared" si="0"/>
        <v>1.200794843026449E-2</v>
      </c>
      <c r="K13" s="14">
        <v>8.4713806084062496E-2</v>
      </c>
      <c r="L13" s="17" t="s">
        <v>1</v>
      </c>
      <c r="M13" s="14">
        <v>4.7769955020020821E-2</v>
      </c>
      <c r="N13" s="14">
        <f t="shared" si="1"/>
        <v>3.9004004944918264E-2</v>
      </c>
      <c r="O13" s="27"/>
    </row>
    <row r="14" spans="1:15" ht="17">
      <c r="A14" s="5" t="s">
        <v>175</v>
      </c>
      <c r="B14" s="80">
        <v>43070</v>
      </c>
      <c r="C14" s="11">
        <v>0.9554999999999999</v>
      </c>
      <c r="D14" s="17" t="s">
        <v>1</v>
      </c>
      <c r="E14" s="14">
        <v>7.2284161474004856E-3</v>
      </c>
      <c r="F14" s="85">
        <f t="shared" si="2"/>
        <v>5.9019770698752628E-3</v>
      </c>
      <c r="G14" s="14">
        <v>2.5352005346114578E-2</v>
      </c>
      <c r="H14" s="17" t="s">
        <v>1</v>
      </c>
      <c r="I14" s="14">
        <v>1.2341217987639305E-2</v>
      </c>
      <c r="J14" s="85">
        <f t="shared" si="0"/>
        <v>1.0076562291391245E-2</v>
      </c>
      <c r="K14" s="14">
        <v>-1.3705774506105658E-2</v>
      </c>
      <c r="L14" s="17" t="s">
        <v>1</v>
      </c>
      <c r="M14" s="14">
        <v>4.5898382371657186E-2</v>
      </c>
      <c r="N14" s="14">
        <f t="shared" si="1"/>
        <v>3.7475872276571509E-2</v>
      </c>
      <c r="O14" s="27"/>
    </row>
    <row r="15" spans="1:15" ht="17">
      <c r="A15" s="5" t="s">
        <v>175</v>
      </c>
      <c r="B15" s="80">
        <v>43073</v>
      </c>
      <c r="C15" s="11">
        <v>0.84333333333333327</v>
      </c>
      <c r="D15" s="17" t="s">
        <v>1</v>
      </c>
      <c r="E15" s="14">
        <v>1.0888321980707393E-2</v>
      </c>
      <c r="F15" s="85">
        <f t="shared" si="2"/>
        <v>8.8902776692877938E-3</v>
      </c>
      <c r="G15" s="14">
        <v>1.6264922636903933E-2</v>
      </c>
      <c r="H15" s="17" t="s">
        <v>1</v>
      </c>
      <c r="I15" s="14">
        <v>1.2016400605548042E-2</v>
      </c>
      <c r="J15" s="85">
        <f t="shared" si="0"/>
        <v>9.8113500094878341E-3</v>
      </c>
      <c r="K15" s="14">
        <v>-7.5989153979411514E-2</v>
      </c>
      <c r="L15" s="17" t="s">
        <v>1</v>
      </c>
      <c r="M15" s="14">
        <v>3.83275008565169E-2</v>
      </c>
      <c r="N15" s="14">
        <f t="shared" si="1"/>
        <v>3.1294273404850539E-2</v>
      </c>
      <c r="O15" s="27"/>
    </row>
    <row r="16" spans="1:15" ht="17">
      <c r="A16" s="5" t="s">
        <v>175</v>
      </c>
      <c r="B16" s="80">
        <v>43074</v>
      </c>
      <c r="C16" s="11">
        <v>1.0108333333333335</v>
      </c>
      <c r="D16" s="17" t="s">
        <v>1</v>
      </c>
      <c r="E16" s="14">
        <v>6.7679801680822996E-3</v>
      </c>
      <c r="F16" s="85">
        <f t="shared" si="2"/>
        <v>5.5260326670258549E-3</v>
      </c>
      <c r="G16" s="14">
        <v>1.9204864528981919E-2</v>
      </c>
      <c r="H16" s="17" t="s">
        <v>1</v>
      </c>
      <c r="I16" s="14">
        <v>5.0849224142609081E-3</v>
      </c>
      <c r="J16" s="85">
        <f t="shared" si="0"/>
        <v>4.1518217655267904E-3</v>
      </c>
      <c r="K16" s="14">
        <v>-3.4890498494968059E-2</v>
      </c>
      <c r="L16" s="17" t="s">
        <v>1</v>
      </c>
      <c r="M16" s="14">
        <v>3.9E-2</v>
      </c>
      <c r="N16" s="14">
        <f t="shared" si="1"/>
        <v>3.1843366656181316E-2</v>
      </c>
      <c r="O16" s="27"/>
    </row>
    <row r="17" spans="1:15" ht="17">
      <c r="A17" s="5" t="s">
        <v>175</v>
      </c>
      <c r="B17" s="80">
        <v>43075</v>
      </c>
      <c r="C17" s="11">
        <v>0.88883333333333336</v>
      </c>
      <c r="D17" s="17" t="s">
        <v>1</v>
      </c>
      <c r="E17" s="14">
        <v>1.864060680938855E-2</v>
      </c>
      <c r="F17" s="85">
        <f t="shared" si="2"/>
        <v>1.5219991726283841E-2</v>
      </c>
      <c r="G17" s="14">
        <v>2.2505567770092039E-2</v>
      </c>
      <c r="H17" s="17" t="s">
        <v>1</v>
      </c>
      <c r="I17" s="14">
        <v>1.0667693933300762E-2</v>
      </c>
      <c r="J17" s="85">
        <f t="shared" si="0"/>
        <v>8.7101356229235191E-3</v>
      </c>
      <c r="K17" s="14">
        <v>-9.6134331345178611E-2</v>
      </c>
      <c r="L17" s="17" t="s">
        <v>1</v>
      </c>
      <c r="M17" s="14">
        <v>6.7918900874243945E-2</v>
      </c>
      <c r="N17" s="14">
        <f t="shared" si="1"/>
        <v>5.5455550344189329E-2</v>
      </c>
      <c r="O17" s="27"/>
    </row>
    <row r="18" spans="1:15" ht="17">
      <c r="A18" s="5" t="s">
        <v>175</v>
      </c>
      <c r="B18" s="80">
        <v>43076</v>
      </c>
      <c r="C18" s="11">
        <v>1.0580000000000001</v>
      </c>
      <c r="D18" s="17" t="s">
        <v>1</v>
      </c>
      <c r="E18" s="14">
        <v>1.3166666666666667E-2</v>
      </c>
      <c r="F18" s="85">
        <f t="shared" si="2"/>
        <v>1.0750538315548393E-2</v>
      </c>
      <c r="G18" s="14">
        <v>2.3756498182363302E-2</v>
      </c>
      <c r="H18" s="17" t="s">
        <v>1</v>
      </c>
      <c r="I18" s="14">
        <v>7.1252482663458896E-3</v>
      </c>
      <c r="J18" s="85">
        <f t="shared" si="0"/>
        <v>5.8177408477326272E-3</v>
      </c>
      <c r="K18" s="14">
        <v>-0.12374914884997167</v>
      </c>
      <c r="L18" s="17" t="s">
        <v>1</v>
      </c>
      <c r="M18" s="14">
        <v>5.8999999999999997E-2</v>
      </c>
      <c r="N18" s="14">
        <f t="shared" si="1"/>
        <v>4.8173298274735835E-2</v>
      </c>
      <c r="O18" s="27"/>
    </row>
    <row r="19" spans="1:15" ht="17">
      <c r="A19" s="5" t="s">
        <v>175</v>
      </c>
      <c r="B19" s="80">
        <v>43077</v>
      </c>
      <c r="C19" s="11">
        <v>0.89483333333333326</v>
      </c>
      <c r="D19" s="17" t="s">
        <v>1</v>
      </c>
      <c r="E19" s="14">
        <v>8.3549719063295298E-3</v>
      </c>
      <c r="F19" s="85">
        <f t="shared" si="2"/>
        <v>6.8218059952652671E-3</v>
      </c>
      <c r="G19" s="14">
        <v>2.3916151251232587E-2</v>
      </c>
      <c r="H19" s="17" t="s">
        <v>1</v>
      </c>
      <c r="I19" s="14">
        <v>1.5001258755406949E-2</v>
      </c>
      <c r="J19" s="85">
        <f t="shared" si="0"/>
        <v>1.2248476483401889E-2</v>
      </c>
      <c r="K19" s="14">
        <v>-3.2479885275657872E-2</v>
      </c>
      <c r="L19" s="17" t="s">
        <v>1</v>
      </c>
      <c r="M19" s="14">
        <v>5.5873726239141171E-2</v>
      </c>
      <c r="N19" s="14">
        <f t="shared" si="1"/>
        <v>4.5620706437950541E-2</v>
      </c>
      <c r="O19" s="27"/>
    </row>
    <row r="20" spans="1:15" ht="17">
      <c r="A20" s="54" t="s">
        <v>175</v>
      </c>
      <c r="B20" s="54" t="s">
        <v>170</v>
      </c>
      <c r="C20" s="95">
        <v>0.72116666666666662</v>
      </c>
      <c r="D20" s="17" t="s">
        <v>1</v>
      </c>
      <c r="E20" s="55">
        <v>2.5254812522676848E-2</v>
      </c>
      <c r="F20" s="85">
        <f t="shared" si="2"/>
        <v>2.0620468076736367E-2</v>
      </c>
      <c r="G20" s="55">
        <v>2.6320687145557579E-2</v>
      </c>
      <c r="H20" s="17" t="s">
        <v>1</v>
      </c>
      <c r="I20" s="55">
        <v>1.1698814980491556E-2</v>
      </c>
      <c r="J20" s="87">
        <f t="shared" si="0"/>
        <v>9.5520424324774186E-3</v>
      </c>
      <c r="K20" s="55">
        <v>-0.19358748365268244</v>
      </c>
      <c r="L20" s="17" t="s">
        <v>1</v>
      </c>
      <c r="M20" s="55">
        <v>0.10173917643391363</v>
      </c>
      <c r="N20" s="55">
        <f t="shared" si="1"/>
        <v>8.3069689704693167E-2</v>
      </c>
      <c r="O20" s="27"/>
    </row>
    <row r="21" spans="1:15">
      <c r="A21" s="58" t="s">
        <v>177</v>
      </c>
      <c r="B21" s="6"/>
      <c r="C21" s="88">
        <f>AVERAGE(C3:C9,C11:C20)</f>
        <v>0.97245882352941182</v>
      </c>
      <c r="D21" s="17"/>
      <c r="E21" s="93"/>
      <c r="F21" s="93"/>
      <c r="G21" s="90">
        <f>AVERAGE(G3:G20)</f>
        <v>2.0425033606968217E-2</v>
      </c>
      <c r="H21" s="90"/>
      <c r="I21" s="89"/>
      <c r="J21" s="6"/>
      <c r="K21" s="90">
        <f>AVERAGE(K3:K20)</f>
        <v>-2.9220465932368767E-2</v>
      </c>
      <c r="L21" s="17"/>
      <c r="O21" s="27"/>
    </row>
    <row r="22" spans="1:15">
      <c r="A22" s="58" t="s">
        <v>65</v>
      </c>
      <c r="B22" s="89"/>
      <c r="C22" s="88">
        <f>_xlfn.STDEV.P(C3:C9,C11:C20)</f>
        <v>0.11944777212356186</v>
      </c>
      <c r="D22" s="17"/>
      <c r="E22" s="93"/>
      <c r="F22" s="93"/>
      <c r="G22" s="90">
        <f>_xlfn.STDEV.P(G3:G20)</f>
        <v>3.7827514588039193E-3</v>
      </c>
      <c r="H22" s="90"/>
      <c r="I22" s="89"/>
      <c r="J22" s="89"/>
      <c r="K22" s="90">
        <f>_xlfn.STDEV.P(K3:K20)</f>
        <v>8.5651557063338338E-2</v>
      </c>
      <c r="L22" s="17"/>
      <c r="O22" s="27"/>
    </row>
    <row r="23" spans="1:15">
      <c r="D23" s="17"/>
      <c r="L23" s="17"/>
      <c r="N23"/>
      <c r="O23" s="27"/>
    </row>
    <row r="24" spans="1:15">
      <c r="A24" s="5" t="s">
        <v>127</v>
      </c>
      <c r="B24" s="80">
        <v>42713</v>
      </c>
      <c r="C24" s="11">
        <v>-0.89966666666666673</v>
      </c>
      <c r="D24" s="17" t="s">
        <v>1</v>
      </c>
      <c r="E24" s="14">
        <v>1.0290232693622097E-2</v>
      </c>
      <c r="F24" s="85">
        <f t="shared" ref="F24:F33" si="3">E24*2/SQRT(6)</f>
        <v>8.4019398112931479E-3</v>
      </c>
      <c r="G24" s="14">
        <v>9.9470614871734253E-2</v>
      </c>
      <c r="H24" s="17" t="s">
        <v>1</v>
      </c>
      <c r="I24" s="14">
        <v>1.1025967917487894E-2</v>
      </c>
      <c r="J24" s="85">
        <f>I24*2/SQRT(6)</f>
        <v>9.0026651060476654E-3</v>
      </c>
      <c r="K24" s="14">
        <v>-0.78079707466696158</v>
      </c>
      <c r="L24" s="17" t="s">
        <v>1</v>
      </c>
      <c r="M24" s="14">
        <v>9.2031716579262193E-2</v>
      </c>
      <c r="N24" s="85">
        <f>M24*2/SQRT(6)</f>
        <v>7.5143581923877101E-2</v>
      </c>
      <c r="O24" s="27"/>
    </row>
    <row r="25" spans="1:15">
      <c r="A25" s="5" t="s">
        <v>127</v>
      </c>
      <c r="B25" s="80">
        <v>42817</v>
      </c>
      <c r="C25" s="11">
        <v>-1.4288333333333334</v>
      </c>
      <c r="D25" s="17" t="s">
        <v>1</v>
      </c>
      <c r="E25" s="14">
        <v>1.4372040758206747E-2</v>
      </c>
      <c r="F25" s="85">
        <f t="shared" si="3"/>
        <v>1.1734722140029732E-2</v>
      </c>
      <c r="G25" s="14">
        <v>9.4502748043560042E-2</v>
      </c>
      <c r="H25" s="17" t="s">
        <v>1</v>
      </c>
      <c r="I25" s="14">
        <v>1.8069958396064022E-2</v>
      </c>
      <c r="J25" s="85">
        <f t="shared" ref="J25:J33" si="4">I25*2/SQRT(6)</f>
        <v>1.4754059247892531E-2</v>
      </c>
      <c r="K25" s="14">
        <v>-0.65495305314554986</v>
      </c>
      <c r="L25" s="17" t="s">
        <v>1</v>
      </c>
      <c r="M25" s="14">
        <v>0.10457144690158096</v>
      </c>
      <c r="N25" s="85">
        <f t="shared" ref="N25:N33" si="5">M25*2/SQRT(6)</f>
        <v>8.5382228857806108E-2</v>
      </c>
      <c r="O25" s="27"/>
    </row>
    <row r="26" spans="1:15">
      <c r="A26" s="5" t="s">
        <v>127</v>
      </c>
      <c r="B26" s="80">
        <v>42818</v>
      </c>
      <c r="C26" s="11">
        <v>-0.89966666666666673</v>
      </c>
      <c r="D26" s="17" t="s">
        <v>1</v>
      </c>
      <c r="E26" s="14">
        <v>1.0290232693622097E-2</v>
      </c>
      <c r="F26" s="85">
        <f t="shared" si="3"/>
        <v>8.4019398112931479E-3</v>
      </c>
      <c r="G26" s="14">
        <v>9.9470614871734253E-2</v>
      </c>
      <c r="H26" s="17" t="s">
        <v>1</v>
      </c>
      <c r="I26" s="14">
        <v>1.1025967917487894E-2</v>
      </c>
      <c r="J26" s="85">
        <f t="shared" si="4"/>
        <v>9.0026651060476654E-3</v>
      </c>
      <c r="K26" s="14">
        <v>-0.78079707466696158</v>
      </c>
      <c r="L26" s="17" t="s">
        <v>1</v>
      </c>
      <c r="M26" s="14">
        <v>9.2031716579262193E-2</v>
      </c>
      <c r="N26" s="85">
        <f t="shared" si="5"/>
        <v>7.5143581923877101E-2</v>
      </c>
      <c r="O26" s="27"/>
    </row>
    <row r="27" spans="1:15">
      <c r="A27" s="5" t="s">
        <v>127</v>
      </c>
      <c r="B27" s="80">
        <v>43067</v>
      </c>
      <c r="C27" s="11">
        <v>-1.2038333333333333</v>
      </c>
      <c r="D27" s="17" t="s">
        <v>1</v>
      </c>
      <c r="E27" s="14">
        <v>8.9520326679971875E-3</v>
      </c>
      <c r="F27" s="85">
        <f t="shared" si="3"/>
        <v>7.3093040657730137E-3</v>
      </c>
      <c r="G27" s="14">
        <v>9.9045117995155071E-2</v>
      </c>
      <c r="H27" s="17" t="s">
        <v>1</v>
      </c>
      <c r="I27" s="14">
        <v>1.1552889879975577E-2</v>
      </c>
      <c r="J27" s="85">
        <f t="shared" si="4"/>
        <v>9.4328950868345866E-3</v>
      </c>
      <c r="K27" s="14">
        <v>-0.63477455059016052</v>
      </c>
      <c r="L27" s="17" t="s">
        <v>1</v>
      </c>
      <c r="M27" s="14">
        <v>1.1552889879975577E-2</v>
      </c>
      <c r="N27" s="85">
        <f t="shared" si="5"/>
        <v>9.4328950868345866E-3</v>
      </c>
      <c r="O27" s="27"/>
    </row>
    <row r="28" spans="1:15">
      <c r="A28" s="5" t="s">
        <v>127</v>
      </c>
      <c r="B28" s="80">
        <v>43068</v>
      </c>
      <c r="C28" s="11">
        <v>-1.2216666666666667</v>
      </c>
      <c r="D28" s="17" t="s">
        <v>1</v>
      </c>
      <c r="E28" s="14">
        <v>1.3287420951996521E-2</v>
      </c>
      <c r="F28" s="85">
        <f t="shared" si="3"/>
        <v>1.0849133776652592E-2</v>
      </c>
      <c r="G28" s="14">
        <v>0.1037380796758882</v>
      </c>
      <c r="H28" s="17" t="s">
        <v>1</v>
      </c>
      <c r="I28" s="14">
        <v>7.6535393604431692E-3</v>
      </c>
      <c r="J28" s="85">
        <f t="shared" si="4"/>
        <v>6.2490887197976233E-3</v>
      </c>
      <c r="K28" s="14">
        <v>-0.6167298902235987</v>
      </c>
      <c r="L28" s="17" t="s">
        <v>1</v>
      </c>
      <c r="M28" s="14">
        <v>6.6995472847495033E-2</v>
      </c>
      <c r="N28" s="85">
        <f t="shared" si="5"/>
        <v>5.4701574517616008E-2</v>
      </c>
      <c r="O28" s="27"/>
    </row>
    <row r="29" spans="1:15">
      <c r="A29" s="5" t="s">
        <v>127</v>
      </c>
      <c r="B29" s="80">
        <v>43069</v>
      </c>
      <c r="C29" s="11">
        <v>-1.2204999999999997</v>
      </c>
      <c r="D29" s="17" t="s">
        <v>1</v>
      </c>
      <c r="E29" s="14">
        <v>3.9051248379533333E-3</v>
      </c>
      <c r="F29" s="85">
        <f t="shared" si="3"/>
        <v>3.1885210782848371E-3</v>
      </c>
      <c r="G29" s="14">
        <v>0.10397028304969316</v>
      </c>
      <c r="H29" s="17" t="s">
        <v>1</v>
      </c>
      <c r="I29" s="14">
        <v>8.6042781022402839E-3</v>
      </c>
      <c r="J29" s="85">
        <f t="shared" si="4"/>
        <v>7.0253636518304956E-3</v>
      </c>
      <c r="K29" s="14">
        <v>-0.73479596727583096</v>
      </c>
      <c r="L29" s="17" t="s">
        <v>1</v>
      </c>
      <c r="M29" s="14">
        <v>4.5211624662575403E-2</v>
      </c>
      <c r="N29" s="85">
        <f t="shared" si="5"/>
        <v>3.6915136955180478E-2</v>
      </c>
      <c r="O29" s="27"/>
    </row>
    <row r="30" spans="1:15">
      <c r="A30" s="5" t="s">
        <v>127</v>
      </c>
      <c r="B30" s="80">
        <v>43070</v>
      </c>
      <c r="C30" s="96">
        <v>-1.2193333333333334</v>
      </c>
      <c r="D30" s="97" t="s">
        <v>1</v>
      </c>
      <c r="E30" s="85">
        <v>4.784233364802425E-3</v>
      </c>
      <c r="F30" s="85">
        <f t="shared" si="3"/>
        <v>3.9063101847215303E-3</v>
      </c>
      <c r="G30" s="85">
        <v>9.8699587779197767E-2</v>
      </c>
      <c r="H30" s="97" t="s">
        <v>1</v>
      </c>
      <c r="I30" s="85">
        <v>9.7071499791754178E-3</v>
      </c>
      <c r="J30" s="85">
        <f t="shared" si="4"/>
        <v>7.9258547685493765E-3</v>
      </c>
      <c r="K30" s="85">
        <v>-0.65343051520081041</v>
      </c>
      <c r="L30" s="97" t="s">
        <v>1</v>
      </c>
      <c r="M30" s="85">
        <v>8.5244980949834223E-2</v>
      </c>
      <c r="N30" s="85">
        <f t="shared" si="5"/>
        <v>6.9602235486788788E-2</v>
      </c>
      <c r="O30" s="27"/>
    </row>
    <row r="31" spans="1:15">
      <c r="A31" s="5" t="s">
        <v>127</v>
      </c>
      <c r="B31" s="80">
        <v>43073</v>
      </c>
      <c r="C31" s="96">
        <v>-1.0991666666666668</v>
      </c>
      <c r="D31" s="97" t="s">
        <v>1</v>
      </c>
      <c r="E31" s="85">
        <v>5.983774357005439E-3</v>
      </c>
      <c r="F31" s="85">
        <f t="shared" si="3"/>
        <v>4.8857313035379438E-3</v>
      </c>
      <c r="G31" s="85">
        <v>9.1436062206727592E-2</v>
      </c>
      <c r="H31" s="97" t="s">
        <v>1</v>
      </c>
      <c r="I31" s="85">
        <v>7.6630105470901497E-3</v>
      </c>
      <c r="J31" s="85">
        <f t="shared" si="4"/>
        <v>6.2568219113122115E-3</v>
      </c>
      <c r="K31" s="85">
        <v>-0.65152141382391993</v>
      </c>
      <c r="L31" s="97" t="s">
        <v>1</v>
      </c>
      <c r="M31" s="85">
        <v>6.1260679096660366E-2</v>
      </c>
      <c r="N31" s="85">
        <f t="shared" si="5"/>
        <v>5.0019135027733808E-2</v>
      </c>
      <c r="O31" s="27"/>
    </row>
    <row r="32" spans="1:15">
      <c r="A32" s="5" t="s">
        <v>127</v>
      </c>
      <c r="B32" s="80" t="s">
        <v>170</v>
      </c>
      <c r="C32" s="96">
        <v>-1.3298333333333334</v>
      </c>
      <c r="D32" s="97" t="s">
        <v>1</v>
      </c>
      <c r="E32" s="85">
        <v>3.7808361802942746E-2</v>
      </c>
      <c r="F32" s="85">
        <f t="shared" si="3"/>
        <v>3.087039814258119E-2</v>
      </c>
      <c r="G32" s="85">
        <v>0.10215018023496862</v>
      </c>
      <c r="H32" s="97" t="s">
        <v>1</v>
      </c>
      <c r="I32" s="85">
        <v>1.1626318708016132E-2</v>
      </c>
      <c r="J32" s="85">
        <f t="shared" si="4"/>
        <v>9.4928494738712298E-3</v>
      </c>
      <c r="K32" s="85">
        <v>-0.59317136344576638</v>
      </c>
      <c r="L32" s="97" t="s">
        <v>1</v>
      </c>
      <c r="M32" s="85">
        <v>9.1698284291835477E-2</v>
      </c>
      <c r="N32" s="85">
        <f t="shared" si="5"/>
        <v>7.4871335601222277E-2</v>
      </c>
      <c r="O32" s="27"/>
    </row>
    <row r="33" spans="1:15">
      <c r="A33" s="54" t="s">
        <v>127</v>
      </c>
      <c r="B33" s="80">
        <v>43850</v>
      </c>
      <c r="C33" s="96">
        <v>-1.3734999999999999</v>
      </c>
      <c r="D33" s="97" t="s">
        <v>1</v>
      </c>
      <c r="E33" s="85">
        <v>2.5824729750118718E-2</v>
      </c>
      <c r="F33" s="85">
        <f t="shared" si="3"/>
        <v>2.1085803544354464E-2</v>
      </c>
      <c r="G33" s="85">
        <v>0.10749200623614474</v>
      </c>
      <c r="H33" s="97" t="s">
        <v>1</v>
      </c>
      <c r="I33" s="85">
        <v>1.2440412478515928E-2</v>
      </c>
      <c r="J33" s="85">
        <f t="shared" si="4"/>
        <v>1.0157554254038874E-2</v>
      </c>
      <c r="K33" s="85">
        <v>-0.59117901112537663</v>
      </c>
      <c r="L33" s="97" t="s">
        <v>1</v>
      </c>
      <c r="M33" s="85">
        <v>5.393544871305981E-2</v>
      </c>
      <c r="N33" s="85">
        <f t="shared" si="5"/>
        <v>4.4038109465016059E-2</v>
      </c>
      <c r="O33" s="27"/>
    </row>
    <row r="34" spans="1:15">
      <c r="A34" s="58" t="s">
        <v>178</v>
      </c>
      <c r="B34" s="6"/>
      <c r="C34" s="101">
        <f>AVERAGE(C24:C33)</f>
        <v>-1.1896</v>
      </c>
      <c r="D34" s="97"/>
      <c r="E34" s="155"/>
      <c r="F34" s="155"/>
      <c r="G34" s="103">
        <f>AVERAGE(G24:G33)</f>
        <v>9.9997529496480372E-2</v>
      </c>
      <c r="H34" s="103"/>
      <c r="I34" s="102"/>
      <c r="J34" s="104"/>
      <c r="K34" s="103">
        <f>AVERAGE(K24:K33)</f>
        <v>-0.66921499141649365</v>
      </c>
      <c r="L34" s="97"/>
      <c r="M34" s="105"/>
      <c r="N34" s="85"/>
      <c r="O34" s="27"/>
    </row>
    <row r="35" spans="1:15">
      <c r="A35" s="58" t="s">
        <v>65</v>
      </c>
      <c r="B35" s="91"/>
      <c r="C35" s="106">
        <f>_xlfn.STDEV.P(C24:C33)</f>
        <v>0.1703196374141539</v>
      </c>
      <c r="D35" s="97"/>
      <c r="E35" s="156"/>
      <c r="F35" s="156"/>
      <c r="G35" s="108">
        <f>_xlfn.STDEV.P(G24:G33)</f>
        <v>4.4408775824632133E-3</v>
      </c>
      <c r="H35" s="108"/>
      <c r="I35" s="107"/>
      <c r="J35" s="107"/>
      <c r="K35" s="108">
        <f>_xlfn.STDEV.P(K24:K33)</f>
        <v>6.7661421539050096E-2</v>
      </c>
      <c r="L35" s="97"/>
      <c r="M35" s="109"/>
      <c r="N35" s="87"/>
      <c r="O35" s="27"/>
    </row>
    <row r="36" spans="1:15">
      <c r="A36" s="7"/>
      <c r="B36" s="54"/>
      <c r="C36" s="110"/>
      <c r="D36" s="97"/>
      <c r="E36" s="87"/>
      <c r="F36" s="87"/>
      <c r="G36" s="87"/>
      <c r="H36" s="87"/>
      <c r="I36" s="87"/>
      <c r="J36" s="57"/>
      <c r="K36" s="87"/>
      <c r="L36" s="97"/>
      <c r="M36" s="87"/>
      <c r="N36" s="111"/>
      <c r="O36" s="27"/>
    </row>
    <row r="37" spans="1:15">
      <c r="A37" s="82" t="s">
        <v>130</v>
      </c>
      <c r="B37" s="100">
        <v>43768</v>
      </c>
      <c r="C37" s="96">
        <v>21.180833333333336</v>
      </c>
      <c r="D37" s="97" t="s">
        <v>1</v>
      </c>
      <c r="E37" s="85">
        <v>1.7000000000000001E-2</v>
      </c>
      <c r="F37" s="85">
        <f>E37*2/SQRT(6)</f>
        <v>1.3880441875771345E-2</v>
      </c>
      <c r="G37" s="85">
        <v>5.5877682362951903E-2</v>
      </c>
      <c r="H37" s="97" t="s">
        <v>1</v>
      </c>
      <c r="I37" s="98">
        <v>1.0999999999999999E-2</v>
      </c>
      <c r="J37" s="85">
        <f>I37*2/SQRT(6)</f>
        <v>8.9814623902049872E-3</v>
      </c>
      <c r="K37" s="85">
        <v>2.9878433870852983E-3</v>
      </c>
      <c r="L37" s="97" t="s">
        <v>1</v>
      </c>
      <c r="M37" s="98">
        <v>0.02</v>
      </c>
      <c r="N37" s="85">
        <f>M37*2/SQRT(6)</f>
        <v>1.6329931618554522E-2</v>
      </c>
      <c r="O37" s="27"/>
    </row>
    <row r="38" spans="1:15">
      <c r="A38" s="40" t="s">
        <v>131</v>
      </c>
      <c r="B38" s="99">
        <v>43770</v>
      </c>
      <c r="C38" s="112">
        <v>-33.200000000000003</v>
      </c>
      <c r="D38" s="112" t="s">
        <v>1</v>
      </c>
      <c r="E38" s="86">
        <v>3.1E-2</v>
      </c>
      <c r="F38" s="86">
        <f>E38*2/SQRT(6)</f>
        <v>2.5311394008759508E-2</v>
      </c>
      <c r="G38" s="86">
        <v>9.1887905568605044E-2</v>
      </c>
      <c r="H38" s="112" t="s">
        <v>1</v>
      </c>
      <c r="I38" s="113">
        <v>0.02</v>
      </c>
      <c r="J38" s="86">
        <f>I38*2/SQRT(6)</f>
        <v>1.6329931618554522E-2</v>
      </c>
      <c r="K38" s="86">
        <v>-1.1139285352186197</v>
      </c>
      <c r="L38" s="112" t="s">
        <v>1</v>
      </c>
      <c r="M38" s="86">
        <v>4.3999999999999997E-2</v>
      </c>
      <c r="N38" s="86">
        <f>M38*2/SQRT(6)</f>
        <v>3.5925849560819949E-2</v>
      </c>
      <c r="O38" s="27"/>
    </row>
    <row r="39" spans="1:15">
      <c r="O39" s="27"/>
    </row>
    <row r="40" spans="1:15">
      <c r="A40" s="77" t="s">
        <v>180</v>
      </c>
      <c r="B40" s="59"/>
      <c r="C40" s="59"/>
      <c r="D40" s="59"/>
      <c r="E40" s="59"/>
      <c r="F40" s="59"/>
      <c r="G40" s="60"/>
      <c r="H40" s="60"/>
      <c r="I40" s="60"/>
      <c r="J40" s="60"/>
      <c r="K40" s="60"/>
      <c r="O40" s="27"/>
    </row>
    <row r="41" spans="1:15">
      <c r="A41" s="77" t="s">
        <v>230</v>
      </c>
      <c r="B41" s="59"/>
      <c r="C41" s="59"/>
      <c r="D41" s="59"/>
      <c r="E41" s="59"/>
      <c r="F41" s="59"/>
      <c r="G41" s="60"/>
      <c r="H41" s="60"/>
      <c r="I41" s="59"/>
      <c r="J41" s="59"/>
      <c r="K41" s="60"/>
      <c r="O41" s="27"/>
    </row>
    <row r="43" spans="1:15">
      <c r="A43" s="114" t="s">
        <v>181</v>
      </c>
      <c r="B43" s="7" t="s">
        <v>182</v>
      </c>
    </row>
    <row r="45" spans="1:15">
      <c r="A45" s="26"/>
      <c r="B45" s="26"/>
      <c r="C45" s="26"/>
      <c r="D45" s="26"/>
      <c r="E45" s="26"/>
      <c r="F45" s="26"/>
      <c r="G45" s="26"/>
      <c r="H45" s="26"/>
      <c r="I45" s="26"/>
      <c r="J45" s="26"/>
      <c r="K45" s="26"/>
    </row>
    <row r="46" spans="1:15">
      <c r="B46" s="26"/>
      <c r="C46" s="26"/>
      <c r="D46" s="26"/>
      <c r="E46" s="26"/>
      <c r="F46" s="26"/>
      <c r="G46" s="26"/>
      <c r="H46" s="26"/>
      <c r="I46" s="26"/>
      <c r="J46" s="26"/>
      <c r="K46" s="26"/>
      <c r="N46" s="64"/>
    </row>
    <row r="49" spans="13:13">
      <c r="M49" s="27"/>
    </row>
    <row r="50" spans="13:13">
      <c r="M50" s="27"/>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777C-6CD4-CB4D-932D-D4EDC9F9F4E2}">
  <dimension ref="A1:M37"/>
  <sheetViews>
    <sheetView zoomScaleNormal="100" workbookViewId="0"/>
  </sheetViews>
  <sheetFormatPr baseColWidth="10" defaultRowHeight="16"/>
  <cols>
    <col min="1" max="1" width="15.1640625" customWidth="1"/>
    <col min="2" max="2" width="10.83203125" customWidth="1"/>
    <col min="3" max="3" width="2.83203125" customWidth="1"/>
    <col min="4" max="4" width="6.6640625" customWidth="1"/>
    <col min="5" max="6" width="10.83203125" customWidth="1"/>
    <col min="7" max="7" width="2.83203125" customWidth="1"/>
    <col min="8" max="8" width="6.6640625" customWidth="1"/>
    <col min="11" max="11" width="2.83203125" customWidth="1"/>
    <col min="12" max="12" width="6.6640625" customWidth="1"/>
    <col min="13" max="13" width="10.83203125" style="38"/>
  </cols>
  <sheetData>
    <row r="1" spans="1:13">
      <c r="A1" s="194" t="s">
        <v>301</v>
      </c>
      <c r="B1" s="5"/>
      <c r="C1" s="5"/>
      <c r="D1" s="5"/>
      <c r="E1" s="5"/>
      <c r="F1" s="5"/>
      <c r="G1" s="5"/>
      <c r="H1" s="5"/>
      <c r="I1" s="5"/>
      <c r="J1" s="5"/>
      <c r="K1" s="5"/>
      <c r="L1" s="5"/>
      <c r="M1" s="5"/>
    </row>
    <row r="2" spans="1:13" ht="17">
      <c r="A2" s="56" t="s">
        <v>179</v>
      </c>
      <c r="B2" s="52" t="s">
        <v>132</v>
      </c>
      <c r="C2" s="52"/>
      <c r="D2" s="52" t="s">
        <v>65</v>
      </c>
      <c r="E2" s="52" t="s">
        <v>228</v>
      </c>
      <c r="F2" s="52" t="s">
        <v>231</v>
      </c>
      <c r="G2" s="52"/>
      <c r="H2" s="52" t="s">
        <v>65</v>
      </c>
      <c r="I2" s="52" t="s">
        <v>229</v>
      </c>
      <c r="J2" s="52" t="s">
        <v>133</v>
      </c>
      <c r="K2" s="52"/>
      <c r="L2" s="52" t="s">
        <v>65</v>
      </c>
      <c r="M2" s="52" t="s">
        <v>5</v>
      </c>
    </row>
    <row r="3" spans="1:13">
      <c r="A3" s="56" t="s">
        <v>0</v>
      </c>
      <c r="B3" s="61">
        <v>-1.3198333333333334</v>
      </c>
      <c r="C3" s="61" t="s">
        <v>1</v>
      </c>
      <c r="D3" s="153">
        <v>8.0138768534475865E-3</v>
      </c>
      <c r="E3" s="62">
        <v>-8.1413332130256689E-3</v>
      </c>
      <c r="F3" s="62">
        <f>E3+0.009</f>
        <v>8.5866678697433044E-4</v>
      </c>
      <c r="G3" s="61" t="s">
        <v>1</v>
      </c>
      <c r="H3" s="62">
        <v>8.0195549000575423E-3</v>
      </c>
      <c r="I3" s="62">
        <v>-7.318616356782795E-2</v>
      </c>
      <c r="J3" s="62">
        <f>I3-0.061</f>
        <v>-0.13418616356782795</v>
      </c>
      <c r="K3" s="61" t="s">
        <v>1</v>
      </c>
      <c r="L3" s="62">
        <v>5.587332823720427E-2</v>
      </c>
      <c r="M3" s="161">
        <v>1.052</v>
      </c>
    </row>
    <row r="4" spans="1:13">
      <c r="A4" s="57" t="s">
        <v>0</v>
      </c>
      <c r="B4" s="17">
        <v>-1.1606666666666663</v>
      </c>
      <c r="C4" s="17" t="s">
        <v>1</v>
      </c>
      <c r="D4" s="154">
        <v>7.8049129826454006E-3</v>
      </c>
      <c r="E4" s="63">
        <v>-3.3430092093897051E-2</v>
      </c>
      <c r="F4" s="63">
        <f>E4+0.009</f>
        <v>-2.443009209389705E-2</v>
      </c>
      <c r="G4" s="17" t="s">
        <v>1</v>
      </c>
      <c r="H4" s="63">
        <v>1.0036494164435418E-2</v>
      </c>
      <c r="I4" s="63">
        <v>1.1993134152106164E-2</v>
      </c>
      <c r="J4" s="63">
        <f>I4-0.061</f>
        <v>-4.9006865847893835E-2</v>
      </c>
      <c r="K4" s="17" t="s">
        <v>1</v>
      </c>
      <c r="L4" s="63">
        <v>8.3076689587312166E-2</v>
      </c>
      <c r="M4" s="162">
        <v>1.024</v>
      </c>
    </row>
    <row r="5" spans="1:13">
      <c r="A5" s="5" t="s">
        <v>0</v>
      </c>
      <c r="B5" s="17">
        <v>-0.96866666666666656</v>
      </c>
      <c r="C5" s="17" t="s">
        <v>1</v>
      </c>
      <c r="D5" s="154">
        <v>8.8459030064770919E-3</v>
      </c>
      <c r="E5" s="63">
        <v>-4.4619047525943548E-2</v>
      </c>
      <c r="F5" s="63">
        <f>E5+0.009</f>
        <v>-3.5619047525943547E-2</v>
      </c>
      <c r="G5" s="17" t="s">
        <v>1</v>
      </c>
      <c r="H5" s="63">
        <v>8.8988549595156209E-3</v>
      </c>
      <c r="I5" s="63">
        <v>-3.2476361549073698E-2</v>
      </c>
      <c r="J5" s="63">
        <f t="shared" ref="J5:J14" si="0">I5-0.061</f>
        <v>-9.3476361549073697E-2</v>
      </c>
      <c r="K5" s="17" t="s">
        <v>1</v>
      </c>
      <c r="L5" s="63">
        <v>3.4074732371831791E-2</v>
      </c>
      <c r="M5" s="162">
        <v>0.82899999999999996</v>
      </c>
    </row>
    <row r="6" spans="1:13">
      <c r="A6" s="57" t="s">
        <v>0</v>
      </c>
      <c r="B6" s="17">
        <v>-1.2458333333333333</v>
      </c>
      <c r="C6" s="17" t="s">
        <v>1</v>
      </c>
      <c r="D6" s="154">
        <v>1.6244657241348368E-2</v>
      </c>
      <c r="E6" s="63">
        <v>-1.7529862489978378E-2</v>
      </c>
      <c r="F6" s="63">
        <f t="shared" ref="F6:F13" si="1">E6+0.009</f>
        <v>-8.5298624899783782E-3</v>
      </c>
      <c r="G6" s="17" t="s">
        <v>1</v>
      </c>
      <c r="H6" s="63">
        <v>1.0211071586641619E-2</v>
      </c>
      <c r="I6" s="63">
        <v>-2.2724439713206826E-2</v>
      </c>
      <c r="J6" s="63">
        <f t="shared" si="0"/>
        <v>-8.3724439713206825E-2</v>
      </c>
      <c r="K6" s="17" t="s">
        <v>1</v>
      </c>
      <c r="L6" s="63">
        <v>6.3727164776061287E-2</v>
      </c>
      <c r="M6" s="162">
        <v>1.0369999999999999</v>
      </c>
    </row>
    <row r="7" spans="1:13">
      <c r="A7" s="5" t="s">
        <v>0</v>
      </c>
      <c r="B7" s="30">
        <v>-1.2825011441647598</v>
      </c>
      <c r="C7" s="30" t="s">
        <v>1</v>
      </c>
      <c r="D7" s="166">
        <v>1.2143891089743621E-2</v>
      </c>
      <c r="E7" s="32">
        <v>-1.2862298909868848E-2</v>
      </c>
      <c r="F7" s="167">
        <f t="shared" si="1"/>
        <v>-3.8622989098688488E-3</v>
      </c>
      <c r="G7" s="30" t="s">
        <v>1</v>
      </c>
      <c r="H7" s="32">
        <v>9.5699815287324935E-3</v>
      </c>
      <c r="I7" s="32">
        <v>4.8958153731921278E-2</v>
      </c>
      <c r="J7" s="167">
        <f t="shared" si="0"/>
        <v>-1.2041846268078721E-2</v>
      </c>
      <c r="K7" s="30" t="s">
        <v>1</v>
      </c>
      <c r="L7" s="32">
        <v>5.7612403131101692E-2</v>
      </c>
      <c r="M7" s="162">
        <v>0.88200000000000001</v>
      </c>
    </row>
    <row r="8" spans="1:13">
      <c r="A8" s="57" t="s">
        <v>0</v>
      </c>
      <c r="B8" s="168">
        <v>-0.94046666666666701</v>
      </c>
      <c r="C8" s="168" t="s">
        <v>1</v>
      </c>
      <c r="D8" s="169">
        <v>1.0482790129010889E-2</v>
      </c>
      <c r="E8" s="167">
        <v>-1.852437916960957E-2</v>
      </c>
      <c r="F8" s="167">
        <f t="shared" si="1"/>
        <v>-9.5243791696095707E-3</v>
      </c>
      <c r="G8" s="168" t="s">
        <v>1</v>
      </c>
      <c r="H8" s="167">
        <v>1.329415161522228E-2</v>
      </c>
      <c r="I8" s="167">
        <v>8.8947945997959466E-2</v>
      </c>
      <c r="J8" s="167">
        <f t="shared" si="0"/>
        <v>2.7947945997959467E-2</v>
      </c>
      <c r="K8" s="168" t="s">
        <v>1</v>
      </c>
      <c r="L8" s="167">
        <v>2.7621611772259462E-2</v>
      </c>
      <c r="M8" s="162">
        <v>0.88859999999999995</v>
      </c>
    </row>
    <row r="9" spans="1:13">
      <c r="A9" s="5" t="s">
        <v>0</v>
      </c>
      <c r="B9" s="168">
        <v>-1.5480000000000003</v>
      </c>
      <c r="C9" s="168" t="s">
        <v>1</v>
      </c>
      <c r="D9" s="169">
        <v>8.839620404117475E-3</v>
      </c>
      <c r="E9" s="167">
        <v>-7.4226612189055678E-4</v>
      </c>
      <c r="F9" s="167">
        <f t="shared" si="1"/>
        <v>8.2577338781094425E-3</v>
      </c>
      <c r="G9" s="168" t="s">
        <v>1</v>
      </c>
      <c r="H9" s="167">
        <v>1.3647841103393612E-2</v>
      </c>
      <c r="I9" s="167">
        <v>-4.3497115606304024E-2</v>
      </c>
      <c r="J9" s="167">
        <f t="shared" si="0"/>
        <v>-0.10449711560630402</v>
      </c>
      <c r="K9" s="168" t="s">
        <v>1</v>
      </c>
      <c r="L9" s="167">
        <v>4.1426836953834999E-2</v>
      </c>
      <c r="M9" s="162">
        <v>0.80458826402395178</v>
      </c>
    </row>
    <row r="10" spans="1:13">
      <c r="A10" s="57" t="s">
        <v>0</v>
      </c>
      <c r="B10" s="168">
        <v>-1.2746666666666668</v>
      </c>
      <c r="C10" s="168" t="s">
        <v>1</v>
      </c>
      <c r="D10" s="169">
        <v>1.8197222010210411E-2</v>
      </c>
      <c r="E10" s="167">
        <v>2.8383651408353354E-3</v>
      </c>
      <c r="F10" s="167">
        <f t="shared" si="1"/>
        <v>1.1838365140835335E-2</v>
      </c>
      <c r="G10" s="168" t="s">
        <v>1</v>
      </c>
      <c r="H10" s="167">
        <v>1.2586899990346869E-2</v>
      </c>
      <c r="I10" s="167">
        <v>-7.0849756365678862E-2</v>
      </c>
      <c r="J10" s="167">
        <f t="shared" si="0"/>
        <v>-0.13184975636567886</v>
      </c>
      <c r="K10" s="168" t="s">
        <v>1</v>
      </c>
      <c r="L10" s="167">
        <v>3.9083045592021512E-2</v>
      </c>
      <c r="M10" s="162">
        <v>0.76484759478143627</v>
      </c>
    </row>
    <row r="11" spans="1:13">
      <c r="A11" s="5" t="s">
        <v>0</v>
      </c>
      <c r="B11" s="168">
        <v>-0.71299999999999986</v>
      </c>
      <c r="C11" s="168" t="s">
        <v>1</v>
      </c>
      <c r="D11" s="169">
        <v>8.2865352631040605E-3</v>
      </c>
      <c r="E11" s="167">
        <v>-2.9316133785158231E-2</v>
      </c>
      <c r="F11" s="167">
        <f t="shared" si="1"/>
        <v>-2.031613378515823E-2</v>
      </c>
      <c r="G11" s="168" t="s">
        <v>1</v>
      </c>
      <c r="H11" s="167">
        <v>7.7832166128351758E-3</v>
      </c>
      <c r="I11" s="167">
        <v>-6.328035309971286E-2</v>
      </c>
      <c r="J11" s="167">
        <f t="shared" si="0"/>
        <v>-0.12428035309971286</v>
      </c>
      <c r="K11" s="168" t="s">
        <v>1</v>
      </c>
      <c r="L11" s="167">
        <v>8.4876304689418619E-2</v>
      </c>
      <c r="M11" s="162">
        <v>0.85391174074531251</v>
      </c>
    </row>
    <row r="12" spans="1:13">
      <c r="A12" s="57" t="s">
        <v>0</v>
      </c>
      <c r="B12" s="168">
        <v>-1.5434999999999997</v>
      </c>
      <c r="C12" s="168" t="s">
        <v>1</v>
      </c>
      <c r="D12" s="169">
        <v>1.0873004286866746E-2</v>
      </c>
      <c r="E12" s="167">
        <v>-9.0344334707514757E-3</v>
      </c>
      <c r="F12" s="167">
        <f t="shared" si="1"/>
        <v>-3.4433470751476375E-5</v>
      </c>
      <c r="G12" s="168" t="s">
        <v>1</v>
      </c>
      <c r="H12" s="167">
        <v>8.1423680456165267E-3</v>
      </c>
      <c r="I12" s="167">
        <v>-0.11928509021334135</v>
      </c>
      <c r="J12" s="167">
        <f t="shared" si="0"/>
        <v>-0.18028509021334135</v>
      </c>
      <c r="K12" s="168" t="s">
        <v>1</v>
      </c>
      <c r="L12" s="167">
        <v>7.4293410210325914E-2</v>
      </c>
      <c r="M12" s="162">
        <v>0.99511737378514076</v>
      </c>
    </row>
    <row r="13" spans="1:13">
      <c r="A13" s="57" t="s">
        <v>0</v>
      </c>
      <c r="B13" s="170">
        <v>-1.63</v>
      </c>
      <c r="C13" s="170" t="s">
        <v>1</v>
      </c>
      <c r="D13" s="171">
        <v>0.02</v>
      </c>
      <c r="E13" s="172">
        <v>-5.0000000000000001E-3</v>
      </c>
      <c r="F13" s="167">
        <f t="shared" si="1"/>
        <v>3.9999999999999992E-3</v>
      </c>
      <c r="G13" s="170" t="s">
        <v>1</v>
      </c>
      <c r="H13" s="172">
        <v>0.01</v>
      </c>
      <c r="I13" s="172">
        <v>0.08</v>
      </c>
      <c r="J13" s="167">
        <f t="shared" si="0"/>
        <v>1.9000000000000003E-2</v>
      </c>
      <c r="K13" s="170" t="s">
        <v>1</v>
      </c>
      <c r="L13" s="172">
        <v>6.0999999999999999E-2</v>
      </c>
      <c r="M13" s="162"/>
    </row>
    <row r="14" spans="1:13">
      <c r="A14" s="58" t="s">
        <v>152</v>
      </c>
      <c r="B14" s="173">
        <f>AVERAGE(B3:B13)</f>
        <v>-1.2388304070452811</v>
      </c>
      <c r="C14" s="173"/>
      <c r="D14" s="174"/>
      <c r="E14" s="175">
        <f>AVERAGE(E3:E13)</f>
        <v>-1.6032861967208E-2</v>
      </c>
      <c r="F14" s="167">
        <f>E14+0.009</f>
        <v>-7.0328619672080008E-3</v>
      </c>
      <c r="G14" s="173"/>
      <c r="H14" s="173"/>
      <c r="I14" s="175">
        <f>AVERAGE(I3:I13)</f>
        <v>-1.7763640566650786E-2</v>
      </c>
      <c r="J14" s="167">
        <f t="shared" si="0"/>
        <v>-7.8763640566650778E-2</v>
      </c>
      <c r="K14" s="173"/>
      <c r="L14" s="173"/>
      <c r="M14" s="176">
        <f>AVERAGE(M3:M13)</f>
        <v>0.91310649733358407</v>
      </c>
    </row>
    <row r="15" spans="1:13">
      <c r="A15" s="58" t="s">
        <v>65</v>
      </c>
      <c r="B15" s="173">
        <f>STDEV(B3:B13)</f>
        <v>0.28210662697477318</v>
      </c>
      <c r="C15" s="173"/>
      <c r="D15" s="174"/>
      <c r="E15" s="175">
        <f>_xlfn.STDEV.P(E3:E13)</f>
        <v>1.3940405218638714E-2</v>
      </c>
      <c r="F15" s="175">
        <f>_xlfn.STDEV.P(F3:F13)</f>
        <v>1.3940405218638714E-2</v>
      </c>
      <c r="G15" s="173"/>
      <c r="H15" s="173"/>
      <c r="I15" s="175">
        <f>_xlfn.STDEV.P(I3:I13)</f>
        <v>6.4281913637004057E-2</v>
      </c>
      <c r="J15" s="175">
        <f>_xlfn.STDEV.P(J3:J13)</f>
        <v>6.4281913637004057E-2</v>
      </c>
      <c r="K15" s="173"/>
      <c r="L15" s="173"/>
      <c r="M15" s="176">
        <f>STDEV(M3:M13)</f>
        <v>0.10518088742293413</v>
      </c>
    </row>
    <row r="16" spans="1:13">
      <c r="A16" s="58"/>
      <c r="B16" s="173"/>
      <c r="C16" s="173"/>
      <c r="D16" s="174"/>
      <c r="E16" s="173"/>
      <c r="F16" s="173"/>
      <c r="G16" s="173"/>
      <c r="H16" s="173"/>
      <c r="I16" s="173"/>
      <c r="J16" s="173"/>
      <c r="K16" s="173"/>
      <c r="L16" s="173"/>
      <c r="M16" s="176"/>
    </row>
    <row r="17" spans="1:13">
      <c r="A17" s="39" t="s">
        <v>2</v>
      </c>
      <c r="B17" s="177">
        <v>-1.0729971916666667</v>
      </c>
      <c r="C17" s="177" t="s">
        <v>1</v>
      </c>
      <c r="D17" s="178">
        <v>9.0630507495483483E-3</v>
      </c>
      <c r="E17" s="179">
        <v>-4.5903143329062292E-2</v>
      </c>
      <c r="F17" s="167">
        <f t="shared" ref="F17:F23" si="2">E17+0.009</f>
        <v>-3.6903143329062291E-2</v>
      </c>
      <c r="G17" s="179" t="s">
        <v>1</v>
      </c>
      <c r="H17" s="179">
        <v>5.2125048505169353E-3</v>
      </c>
      <c r="I17" s="179">
        <v>4.9003747530040193E-2</v>
      </c>
      <c r="J17" s="167">
        <f t="shared" ref="J17:J23" si="3">I17-0.061</f>
        <v>-1.1996252469959806E-2</v>
      </c>
      <c r="K17" s="179" t="s">
        <v>1</v>
      </c>
      <c r="L17" s="179">
        <v>7.8962566374429236E-2</v>
      </c>
      <c r="M17" s="15">
        <v>0.92533477142961562</v>
      </c>
    </row>
    <row r="18" spans="1:13">
      <c r="A18" s="39" t="s">
        <v>2</v>
      </c>
      <c r="B18" s="177">
        <v>-1.0938519833333331</v>
      </c>
      <c r="C18" s="177" t="s">
        <v>1</v>
      </c>
      <c r="D18" s="178">
        <v>1.0126971687308832E-2</v>
      </c>
      <c r="E18" s="179">
        <v>-3.9990081595642081E-2</v>
      </c>
      <c r="F18" s="167">
        <f t="shared" si="2"/>
        <v>-3.099008159564208E-2</v>
      </c>
      <c r="G18" s="179" t="s">
        <v>1</v>
      </c>
      <c r="H18" s="179">
        <v>1.0050154731237342E-2</v>
      </c>
      <c r="I18" s="179">
        <v>3.5459819722724432E-2</v>
      </c>
      <c r="J18" s="167">
        <f t="shared" si="3"/>
        <v>-2.5540180277275566E-2</v>
      </c>
      <c r="K18" s="179" t="s">
        <v>1</v>
      </c>
      <c r="L18" s="179">
        <v>8.9657445418354964E-2</v>
      </c>
      <c r="M18" s="15">
        <v>0.998021289366537</v>
      </c>
    </row>
    <row r="19" spans="1:13">
      <c r="A19" s="39" t="s">
        <v>2</v>
      </c>
      <c r="B19" s="177">
        <v>-1.3726333333333329</v>
      </c>
      <c r="C19" s="177" t="s">
        <v>1</v>
      </c>
      <c r="D19" s="178">
        <v>1.1437025642865152E-2</v>
      </c>
      <c r="E19" s="179">
        <v>-5.8737594072601554E-3</v>
      </c>
      <c r="F19" s="167">
        <f t="shared" si="2"/>
        <v>3.1262405927398439E-3</v>
      </c>
      <c r="G19" s="179" t="s">
        <v>1</v>
      </c>
      <c r="H19" s="179">
        <v>1.4801842391715199E-2</v>
      </c>
      <c r="I19" s="179">
        <v>0.13889138777011933</v>
      </c>
      <c r="J19" s="167">
        <f t="shared" si="3"/>
        <v>7.7891387770119336E-2</v>
      </c>
      <c r="K19" s="179" t="s">
        <v>1</v>
      </c>
      <c r="L19" s="179">
        <v>6.9254378379093012E-2</v>
      </c>
      <c r="M19" s="15">
        <v>0.72544345121507792</v>
      </c>
    </row>
    <row r="20" spans="1:13">
      <c r="A20" s="39" t="s">
        <v>2</v>
      </c>
      <c r="B20" s="177">
        <v>-1.0353333333333332</v>
      </c>
      <c r="C20" s="177" t="s">
        <v>1</v>
      </c>
      <c r="D20" s="178">
        <v>1.0290232693622069E-2</v>
      </c>
      <c r="E20" s="179">
        <v>2.6991712718776439E-3</v>
      </c>
      <c r="F20" s="167">
        <f t="shared" si="2"/>
        <v>1.1699171271877643E-2</v>
      </c>
      <c r="G20" s="179" t="s">
        <v>1</v>
      </c>
      <c r="H20" s="179">
        <v>1.2478916912699499E-2</v>
      </c>
      <c r="I20" s="179">
        <v>1.448682492760818E-2</v>
      </c>
      <c r="J20" s="167">
        <f t="shared" si="3"/>
        <v>-4.6513175072391819E-2</v>
      </c>
      <c r="K20" s="179" t="s">
        <v>1</v>
      </c>
      <c r="L20" s="179">
        <v>6.8440296240471862E-2</v>
      </c>
      <c r="M20" s="15">
        <v>0.56605509480597105</v>
      </c>
    </row>
    <row r="21" spans="1:13">
      <c r="A21" s="39" t="s">
        <v>2</v>
      </c>
      <c r="B21" s="177">
        <v>-1.4</v>
      </c>
      <c r="C21" s="177" t="s">
        <v>1</v>
      </c>
      <c r="D21" s="178">
        <v>1.1596215857866059E-2</v>
      </c>
      <c r="E21" s="179">
        <v>-1.2594563562590144E-2</v>
      </c>
      <c r="F21" s="167">
        <f t="shared" si="2"/>
        <v>-3.5945635625901449E-3</v>
      </c>
      <c r="G21" s="179" t="s">
        <v>1</v>
      </c>
      <c r="H21" s="179">
        <v>1.6163935246204644E-2</v>
      </c>
      <c r="I21" s="179">
        <v>-3.3503883676084395E-2</v>
      </c>
      <c r="J21" s="167">
        <f t="shared" si="3"/>
        <v>-9.4503883676084394E-2</v>
      </c>
      <c r="K21" s="179" t="s">
        <v>1</v>
      </c>
      <c r="L21" s="179">
        <v>6.1002436257529928E-2</v>
      </c>
      <c r="M21" s="15">
        <v>0.69126945415201979</v>
      </c>
    </row>
    <row r="22" spans="1:13">
      <c r="A22" s="39" t="s">
        <v>2</v>
      </c>
      <c r="B22" s="177">
        <v>-1.59</v>
      </c>
      <c r="C22" s="177" t="s">
        <v>1</v>
      </c>
      <c r="D22" s="178">
        <v>7.5369460363966505E-3</v>
      </c>
      <c r="E22" s="179">
        <v>-9.2484590281404801E-3</v>
      </c>
      <c r="F22" s="167">
        <f t="shared" si="2"/>
        <v>-2.4845902814048075E-4</v>
      </c>
      <c r="G22" s="179" t="s">
        <v>1</v>
      </c>
      <c r="H22" s="179">
        <v>3.4549131094347447E-3</v>
      </c>
      <c r="I22" s="179">
        <v>-5.8887207122704927E-2</v>
      </c>
      <c r="J22" s="167">
        <f t="shared" si="3"/>
        <v>-0.11988720712270493</v>
      </c>
      <c r="K22" s="179" t="s">
        <v>1</v>
      </c>
      <c r="L22" s="179">
        <v>8.1511113530580201E-2</v>
      </c>
      <c r="M22" s="15">
        <v>0.84551941871754599</v>
      </c>
    </row>
    <row r="23" spans="1:13">
      <c r="A23" s="58" t="s">
        <v>129</v>
      </c>
      <c r="B23" s="173">
        <f>AVERAGE(B17:B22)</f>
        <v>-1.2608026402777777</v>
      </c>
      <c r="C23" s="173"/>
      <c r="D23" s="174"/>
      <c r="E23" s="175">
        <f>AVERAGE(E17:E22)</f>
        <v>-1.8485139275136252E-2</v>
      </c>
      <c r="F23" s="167">
        <f t="shared" si="2"/>
        <v>-9.4851392751362524E-3</v>
      </c>
      <c r="G23" s="175"/>
      <c r="H23" s="175"/>
      <c r="I23" s="175">
        <f>AVERAGE(I17:I22)</f>
        <v>2.4241781525283806E-2</v>
      </c>
      <c r="J23" s="167">
        <f t="shared" si="3"/>
        <v>-3.6758218474716192E-2</v>
      </c>
      <c r="K23" s="175"/>
      <c r="L23" s="175"/>
      <c r="M23" s="176">
        <f>AVERAGE(M17:M22)</f>
        <v>0.79194057994779454</v>
      </c>
    </row>
    <row r="24" spans="1:13">
      <c r="A24" s="58" t="s">
        <v>65</v>
      </c>
      <c r="B24" s="173">
        <f>STDEV(B17:B22)</f>
        <v>0.22549178577820317</v>
      </c>
      <c r="C24" s="173"/>
      <c r="D24" s="174"/>
      <c r="E24" s="175">
        <f>_xlfn.STDEV.P(E17:E22)</f>
        <v>1.7990953978060116E-2</v>
      </c>
      <c r="F24" s="175">
        <f>_xlfn.STDEV.P(F17:F22)</f>
        <v>1.7990953978060113E-2</v>
      </c>
      <c r="G24" s="175"/>
      <c r="H24" s="175"/>
      <c r="I24" s="175">
        <f>_xlfn.STDEV.P(I17:I22)</f>
        <v>6.3539595706042826E-2</v>
      </c>
      <c r="J24" s="175">
        <f>_xlfn.STDEV.P(J17:J22)</f>
        <v>6.3539595706042826E-2</v>
      </c>
      <c r="K24" s="175"/>
      <c r="L24" s="175"/>
      <c r="M24" s="176">
        <f>STDEV(M17:M22)</f>
        <v>0.16044610133996867</v>
      </c>
    </row>
    <row r="25" spans="1:13">
      <c r="A25" s="58"/>
      <c r="B25" s="173"/>
      <c r="C25" s="173"/>
      <c r="D25" s="174"/>
      <c r="E25" s="173"/>
      <c r="F25" s="173"/>
      <c r="G25" s="173"/>
      <c r="H25" s="173"/>
      <c r="I25" s="173"/>
      <c r="J25" s="173"/>
      <c r="K25" s="173"/>
      <c r="L25" s="173"/>
      <c r="M25" s="176"/>
    </row>
    <row r="26" spans="1:13">
      <c r="A26" s="57" t="s">
        <v>3</v>
      </c>
      <c r="B26" s="177">
        <v>-1.1770000000000003</v>
      </c>
      <c r="C26" s="177" t="s">
        <v>1</v>
      </c>
      <c r="D26" s="178">
        <v>1.3569778512889923E-2</v>
      </c>
      <c r="E26" s="179">
        <v>6.1762553039189459E-3</v>
      </c>
      <c r="F26" s="167">
        <f>E26+0.009</f>
        <v>1.5176255303918945E-2</v>
      </c>
      <c r="G26" s="177" t="s">
        <v>1</v>
      </c>
      <c r="H26" s="179">
        <v>7.9300271463453205E-3</v>
      </c>
      <c r="I26" s="179">
        <v>6.7831639247459621E-2</v>
      </c>
      <c r="J26" s="167">
        <f t="shared" ref="J26:J35" si="4">I26-0.061</f>
        <v>6.8316392474596227E-3</v>
      </c>
      <c r="K26" s="177" t="s">
        <v>1</v>
      </c>
      <c r="L26" s="179">
        <v>4.9973458670724627E-2</v>
      </c>
      <c r="M26" s="15">
        <v>0.7165687562562304</v>
      </c>
    </row>
    <row r="27" spans="1:13">
      <c r="A27" s="57" t="s">
        <v>3</v>
      </c>
      <c r="B27" s="177">
        <v>-1.3915666666666662</v>
      </c>
      <c r="C27" s="177" t="s">
        <v>1</v>
      </c>
      <c r="D27" s="178">
        <v>7.1336448530109706E-3</v>
      </c>
      <c r="E27" s="179">
        <v>-5.006185858664287E-3</v>
      </c>
      <c r="F27" s="167">
        <f t="shared" ref="F27:F35" si="5">E27+0.009</f>
        <v>3.9938141413357123E-3</v>
      </c>
      <c r="G27" s="177" t="s">
        <v>1</v>
      </c>
      <c r="H27" s="179">
        <v>1.8579796082098778E-2</v>
      </c>
      <c r="I27" s="179">
        <v>1.278932169459894E-2</v>
      </c>
      <c r="J27" s="167">
        <f t="shared" si="4"/>
        <v>-4.8210678305401058E-2</v>
      </c>
      <c r="K27" s="177" t="s">
        <v>1</v>
      </c>
      <c r="L27" s="179">
        <v>6.2379154456243965E-2</v>
      </c>
      <c r="M27" s="15">
        <v>0.82678514495109612</v>
      </c>
    </row>
    <row r="28" spans="1:13">
      <c r="A28" s="57" t="s">
        <v>3</v>
      </c>
      <c r="B28" s="177">
        <v>-0.51574294573643409</v>
      </c>
      <c r="C28" s="177" t="s">
        <v>1</v>
      </c>
      <c r="D28" s="178">
        <v>6.0083417975662365E-3</v>
      </c>
      <c r="E28" s="179">
        <v>-3.0385818126045711E-2</v>
      </c>
      <c r="F28" s="167">
        <f t="shared" si="5"/>
        <v>-2.1385818126045709E-2</v>
      </c>
      <c r="G28" s="177" t="s">
        <v>1</v>
      </c>
      <c r="H28" s="179">
        <v>8.8030410594739164E-3</v>
      </c>
      <c r="I28" s="179">
        <v>-7.802990637646029E-2</v>
      </c>
      <c r="J28" s="167">
        <f t="shared" si="4"/>
        <v>-0.13902990637646029</v>
      </c>
      <c r="K28" s="177" t="s">
        <v>1</v>
      </c>
      <c r="L28" s="179">
        <v>5.6349168890747502E-2</v>
      </c>
      <c r="M28" s="15">
        <v>0.97807255570895091</v>
      </c>
    </row>
    <row r="29" spans="1:13">
      <c r="A29" s="57" t="s">
        <v>3</v>
      </c>
      <c r="B29" s="177">
        <v>-0.26683333333333348</v>
      </c>
      <c r="C29" s="177" t="s">
        <v>1</v>
      </c>
      <c r="D29" s="178">
        <v>2.1916508237703716E-2</v>
      </c>
      <c r="E29" s="179">
        <v>-3.006440580527437E-2</v>
      </c>
      <c r="F29" s="167">
        <f t="shared" si="5"/>
        <v>-2.1064405805274369E-2</v>
      </c>
      <c r="G29" s="177" t="s">
        <v>1</v>
      </c>
      <c r="H29" s="179">
        <v>8.5246929897877383E-3</v>
      </c>
      <c r="I29" s="179">
        <v>-6.4577589246609529E-2</v>
      </c>
      <c r="J29" s="167">
        <f t="shared" si="4"/>
        <v>-0.12557758924660953</v>
      </c>
      <c r="K29" s="177" t="s">
        <v>1</v>
      </c>
      <c r="L29" s="179">
        <v>2.6141213129156796E-2</v>
      </c>
      <c r="M29" s="15">
        <v>0.97193540580809101</v>
      </c>
    </row>
    <row r="30" spans="1:13">
      <c r="A30" s="57" t="s">
        <v>3</v>
      </c>
      <c r="B30" s="177">
        <v>-0.18300000000000027</v>
      </c>
      <c r="C30" s="177" t="s">
        <v>1</v>
      </c>
      <c r="D30" s="178">
        <v>9.8559062946483606E-3</v>
      </c>
      <c r="E30" s="179">
        <v>-1.9590402615261654E-2</v>
      </c>
      <c r="F30" s="167">
        <f t="shared" si="5"/>
        <v>-1.0590402615261655E-2</v>
      </c>
      <c r="G30" s="177" t="s">
        <v>1</v>
      </c>
      <c r="H30" s="179">
        <v>1.326138911190362E-2</v>
      </c>
      <c r="I30" s="179">
        <v>-6.1159779293487676E-2</v>
      </c>
      <c r="J30" s="167">
        <f t="shared" si="4"/>
        <v>-0.12215977929348767</v>
      </c>
      <c r="K30" s="177" t="s">
        <v>1</v>
      </c>
      <c r="L30" s="179">
        <v>4.6828830708889387E-2</v>
      </c>
      <c r="M30" s="15">
        <v>0.98447398163400412</v>
      </c>
    </row>
    <row r="31" spans="1:13">
      <c r="A31" s="57" t="s">
        <v>3</v>
      </c>
      <c r="B31" s="177">
        <v>-0.32216666666666693</v>
      </c>
      <c r="C31" s="177" t="s">
        <v>1</v>
      </c>
      <c r="D31" s="178">
        <v>4.9888765156985756E-3</v>
      </c>
      <c r="E31" s="179">
        <v>-1.5039053618817289E-2</v>
      </c>
      <c r="F31" s="167">
        <f t="shared" si="5"/>
        <v>-6.0390536188172899E-3</v>
      </c>
      <c r="G31" s="177" t="s">
        <v>1</v>
      </c>
      <c r="H31" s="179">
        <v>1.816070268483555E-2</v>
      </c>
      <c r="I31" s="179">
        <v>9.633828095250048E-2</v>
      </c>
      <c r="J31" s="167">
        <f t="shared" si="4"/>
        <v>3.5338280952500481E-2</v>
      </c>
      <c r="K31" s="177" t="s">
        <v>1</v>
      </c>
      <c r="L31" s="179">
        <v>7.7101935214423836E-2</v>
      </c>
      <c r="M31" s="15">
        <v>0.88988030763048487</v>
      </c>
    </row>
    <row r="32" spans="1:13">
      <c r="A32" s="57" t="s">
        <v>3</v>
      </c>
      <c r="B32" s="177">
        <v>-0.89999999999999969</v>
      </c>
      <c r="C32" s="177" t="s">
        <v>1</v>
      </c>
      <c r="D32" s="178">
        <v>1.1269427669584603E-2</v>
      </c>
      <c r="E32" s="179">
        <v>-1.4415209571284849E-2</v>
      </c>
      <c r="F32" s="167">
        <f t="shared" si="5"/>
        <v>-5.41520957128485E-3</v>
      </c>
      <c r="G32" s="177" t="s">
        <v>1</v>
      </c>
      <c r="H32" s="179">
        <v>1.6188110162776589E-2</v>
      </c>
      <c r="I32" s="179">
        <v>0.14181706310286302</v>
      </c>
      <c r="J32" s="167">
        <f t="shared" si="4"/>
        <v>8.0817063102863018E-2</v>
      </c>
      <c r="K32" s="177" t="s">
        <v>1</v>
      </c>
      <c r="L32" s="179">
        <v>5.8236814777385106E-2</v>
      </c>
      <c r="M32" s="15">
        <v>0.8927172200138801</v>
      </c>
    </row>
    <row r="33" spans="1:13">
      <c r="A33" s="57" t="s">
        <v>3</v>
      </c>
      <c r="B33" s="177">
        <v>-1.8533333333333333</v>
      </c>
      <c r="C33" s="177" t="s">
        <v>1</v>
      </c>
      <c r="D33" s="178">
        <v>1.3731553282697338E-2</v>
      </c>
      <c r="E33" s="179">
        <v>-3.0414656800900434E-3</v>
      </c>
      <c r="F33" s="167">
        <f t="shared" si="5"/>
        <v>5.9585343199099559E-3</v>
      </c>
      <c r="G33" s="177" t="s">
        <v>1</v>
      </c>
      <c r="H33" s="179">
        <v>5.4528973252632121E-3</v>
      </c>
      <c r="I33" s="179">
        <v>0.36134675416351658</v>
      </c>
      <c r="J33" s="167">
        <f t="shared" si="4"/>
        <v>0.30034675416351658</v>
      </c>
      <c r="K33" s="177" t="s">
        <v>1</v>
      </c>
      <c r="L33" s="179">
        <v>0.1190022159890247</v>
      </c>
      <c r="M33" s="15">
        <v>0.86051536163578535</v>
      </c>
    </row>
    <row r="34" spans="1:13">
      <c r="A34" s="57" t="s">
        <v>3</v>
      </c>
      <c r="B34" s="177">
        <v>-0.51183333333333336</v>
      </c>
      <c r="C34" s="177" t="s">
        <v>1</v>
      </c>
      <c r="D34" s="178">
        <v>9.7025197185519399E-3</v>
      </c>
      <c r="E34" s="179">
        <v>-3.3175603873799144E-3</v>
      </c>
      <c r="F34" s="167">
        <f t="shared" si="5"/>
        <v>5.6824396126200849E-3</v>
      </c>
      <c r="G34" s="177" t="s">
        <v>1</v>
      </c>
      <c r="H34" s="179">
        <v>2.2173895651695433E-2</v>
      </c>
      <c r="I34" s="179">
        <v>8.4851567923835497E-2</v>
      </c>
      <c r="J34" s="167">
        <f t="shared" si="4"/>
        <v>2.3851567923835498E-2</v>
      </c>
      <c r="K34" s="177" t="s">
        <v>1</v>
      </c>
      <c r="L34" s="179">
        <v>5.8310683155684481E-2</v>
      </c>
      <c r="M34" s="15">
        <v>0.48623571739451854</v>
      </c>
    </row>
    <row r="35" spans="1:13">
      <c r="A35" s="58" t="s">
        <v>128</v>
      </c>
      <c r="B35" s="59">
        <f>AVERAGE(B26:B34)</f>
        <v>-0.79127514211886307</v>
      </c>
      <c r="C35" s="59"/>
      <c r="D35" s="59"/>
      <c r="E35" s="60">
        <f>AVERAGE(E26:E34)</f>
        <v>-1.2742649595433243E-2</v>
      </c>
      <c r="F35" s="63">
        <f t="shared" si="5"/>
        <v>-3.7426495954332433E-3</v>
      </c>
      <c r="G35" s="60"/>
      <c r="H35" s="60"/>
      <c r="I35" s="60">
        <f>AVERAGE(I26:I34)</f>
        <v>6.2356372463135176E-2</v>
      </c>
      <c r="J35" s="63">
        <f t="shared" si="4"/>
        <v>1.3563724631351776E-3</v>
      </c>
      <c r="K35" s="59"/>
      <c r="L35" s="59"/>
      <c r="M35" s="163">
        <f>AVERAGE(M26:M34)</f>
        <v>0.84524271678144902</v>
      </c>
    </row>
    <row r="36" spans="1:13">
      <c r="A36" s="66" t="s">
        <v>65</v>
      </c>
      <c r="B36" s="67">
        <f>STDEV(B26:B34)</f>
        <v>0.57749768543714464</v>
      </c>
      <c r="C36" s="67"/>
      <c r="D36" s="67"/>
      <c r="E36" s="69">
        <f>_xlfn.STDEV.P(E26:E34)</f>
        <v>1.1865029818780333E-2</v>
      </c>
      <c r="F36" s="69">
        <f>_xlfn.STDEV.P(F26:F34)</f>
        <v>1.1865029818780333E-2</v>
      </c>
      <c r="G36" s="69"/>
      <c r="H36" s="69"/>
      <c r="I36" s="69">
        <f>_xlfn.STDEV.P(I26:I34)</f>
        <v>0.12950062306347407</v>
      </c>
      <c r="J36" s="69">
        <f>_xlfn.STDEV.P(J26:J34)</f>
        <v>0.12950062306347404</v>
      </c>
      <c r="K36" s="67"/>
      <c r="L36" s="67"/>
      <c r="M36" s="164">
        <f>STDEV(M26:M34)</f>
        <v>0.15943001639179152</v>
      </c>
    </row>
    <row r="37" spans="1:13">
      <c r="A37" s="5"/>
      <c r="B37" s="5"/>
      <c r="C37" s="5"/>
      <c r="D37" s="5"/>
      <c r="E37" s="5"/>
      <c r="F37" s="5"/>
      <c r="G37" s="5"/>
      <c r="H37" s="5"/>
      <c r="I37" s="5"/>
      <c r="J37" s="5"/>
      <c r="K37" s="5"/>
      <c r="L37" s="5"/>
      <c r="M37"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1958A-D96B-3C4B-B448-320E26E0C46F}">
  <dimension ref="A1:X33"/>
  <sheetViews>
    <sheetView workbookViewId="0">
      <selection activeCell="A2" sqref="A2"/>
    </sheetView>
  </sheetViews>
  <sheetFormatPr baseColWidth="10" defaultRowHeight="16"/>
  <cols>
    <col min="1" max="1" width="24.1640625" customWidth="1"/>
    <col min="2" max="2" width="16.6640625" customWidth="1"/>
    <col min="4" max="4" width="10.83203125" customWidth="1"/>
    <col min="5" max="5" width="7.5" customWidth="1"/>
    <col min="6" max="6" width="12.5" customWidth="1"/>
    <col min="7" max="7" width="10.83203125" customWidth="1"/>
    <col min="8" max="8" width="7.5" customWidth="1"/>
    <col min="9" max="9" width="12.5" customWidth="1"/>
    <col min="10" max="10" width="4.1640625" customWidth="1"/>
    <col min="11" max="11" width="10.83203125" customWidth="1"/>
    <col min="12" max="12" width="7.5" customWidth="1"/>
    <col min="13" max="13" width="12.5" customWidth="1"/>
    <col min="14" max="14" width="10.83203125" customWidth="1"/>
    <col min="15" max="15" width="7.5" customWidth="1"/>
    <col min="17" max="17" width="4.1640625" customWidth="1"/>
    <col min="18" max="18" width="10.83203125" customWidth="1"/>
    <col min="19" max="19" width="7.5" customWidth="1"/>
    <col min="20" max="20" width="12.5" customWidth="1"/>
    <col min="22" max="22" width="7.5" customWidth="1"/>
    <col min="23" max="23" width="12.5" customWidth="1"/>
    <col min="24" max="24" width="115" customWidth="1"/>
  </cols>
  <sheetData>
    <row r="1" spans="1:24" ht="17">
      <c r="A1" s="7" t="s">
        <v>302</v>
      </c>
    </row>
    <row r="2" spans="1:24">
      <c r="A2" s="121" t="s">
        <v>119</v>
      </c>
      <c r="B2" s="121" t="s">
        <v>199</v>
      </c>
      <c r="C2" s="121" t="s">
        <v>200</v>
      </c>
      <c r="D2" s="122" t="s">
        <v>219</v>
      </c>
      <c r="E2" s="122" t="s">
        <v>201</v>
      </c>
      <c r="F2" s="122" t="s">
        <v>202</v>
      </c>
      <c r="G2" s="122" t="s">
        <v>220</v>
      </c>
      <c r="H2" s="122" t="s">
        <v>201</v>
      </c>
      <c r="I2" s="122" t="s">
        <v>202</v>
      </c>
      <c r="J2" s="122" t="s">
        <v>203</v>
      </c>
      <c r="K2" s="123" t="s">
        <v>221</v>
      </c>
      <c r="L2" s="123" t="s">
        <v>201</v>
      </c>
      <c r="M2" s="123" t="s">
        <v>202</v>
      </c>
      <c r="N2" s="123" t="s">
        <v>222</v>
      </c>
      <c r="O2" s="123" t="s">
        <v>201</v>
      </c>
      <c r="P2" s="123" t="s">
        <v>202</v>
      </c>
      <c r="Q2" s="123" t="s">
        <v>203</v>
      </c>
      <c r="R2" s="124" t="s">
        <v>223</v>
      </c>
      <c r="S2" s="124" t="s">
        <v>201</v>
      </c>
      <c r="T2" s="124" t="s">
        <v>202</v>
      </c>
      <c r="U2" s="124" t="s">
        <v>224</v>
      </c>
      <c r="V2" s="124" t="s">
        <v>201</v>
      </c>
      <c r="W2" s="124" t="s">
        <v>202</v>
      </c>
      <c r="X2" s="125" t="s">
        <v>204</v>
      </c>
    </row>
    <row r="3" spans="1:24">
      <c r="A3" s="152" t="s">
        <v>227</v>
      </c>
      <c r="B3" s="147"/>
      <c r="C3" s="147"/>
      <c r="D3" s="148"/>
      <c r="E3" s="148"/>
      <c r="F3" s="148"/>
      <c r="G3" s="148"/>
      <c r="H3" s="148"/>
      <c r="I3" s="148"/>
      <c r="J3" s="148"/>
      <c r="K3" s="149"/>
      <c r="L3" s="149"/>
      <c r="M3" s="149"/>
      <c r="N3" s="149"/>
      <c r="O3" s="149"/>
      <c r="P3" s="149"/>
      <c r="Q3" s="149"/>
      <c r="R3" s="150"/>
      <c r="S3" s="150"/>
      <c r="T3" s="150"/>
      <c r="U3" s="150"/>
      <c r="V3" s="150"/>
      <c r="W3" s="150"/>
      <c r="X3" s="151"/>
    </row>
    <row r="4" spans="1:24">
      <c r="A4" s="126" t="s">
        <v>267</v>
      </c>
      <c r="B4" s="126" t="s">
        <v>205</v>
      </c>
      <c r="C4" s="126" t="s">
        <v>206</v>
      </c>
      <c r="D4" s="127">
        <v>8.2000000000000003E-2</v>
      </c>
      <c r="E4" s="127">
        <v>4.0000000000000001E-3</v>
      </c>
      <c r="F4" s="128">
        <v>1.1955887914076207E-3</v>
      </c>
      <c r="G4" s="127">
        <v>-0.91</v>
      </c>
      <c r="H4" s="127">
        <v>0.11</v>
      </c>
      <c r="I4" s="128">
        <v>3.2878691763709562E-2</v>
      </c>
      <c r="J4" s="127">
        <v>43</v>
      </c>
      <c r="K4" s="129">
        <v>-2.5000000000000001E-2</v>
      </c>
      <c r="L4" s="129">
        <v>4.0000000000000001E-3</v>
      </c>
      <c r="M4" s="130">
        <v>0</v>
      </c>
      <c r="N4" s="129">
        <v>-0.11</v>
      </c>
      <c r="O4" s="129">
        <v>0.05</v>
      </c>
      <c r="P4" s="130">
        <v>0</v>
      </c>
      <c r="Q4" s="129">
        <v>2</v>
      </c>
      <c r="R4" s="131">
        <v>0.10700000000000001</v>
      </c>
      <c r="S4" s="132">
        <v>5.6568542494923801E-3</v>
      </c>
      <c r="T4" s="132">
        <v>1.1955887914076207E-3</v>
      </c>
      <c r="U4" s="132">
        <v>-0.8</v>
      </c>
      <c r="V4" s="132">
        <v>0.12083045973594572</v>
      </c>
      <c r="W4" s="132">
        <v>3.2878691763709562E-2</v>
      </c>
      <c r="X4" s="133"/>
    </row>
    <row r="5" spans="1:24">
      <c r="A5" s="126" t="s">
        <v>268</v>
      </c>
      <c r="B5" s="126" t="s">
        <v>205</v>
      </c>
      <c r="C5" s="126" t="s">
        <v>206</v>
      </c>
      <c r="D5" s="127">
        <v>8.2000000000000003E-2</v>
      </c>
      <c r="E5" s="127">
        <v>4.0000000000000001E-3</v>
      </c>
      <c r="F5" s="128">
        <v>1.1955887914076207E-3</v>
      </c>
      <c r="G5" s="127">
        <v>-0.91</v>
      </c>
      <c r="H5" s="127">
        <v>0.11</v>
      </c>
      <c r="I5" s="128">
        <v>3.2878691763709562E-2</v>
      </c>
      <c r="J5" s="127">
        <v>43</v>
      </c>
      <c r="K5" s="129">
        <v>-2.4E-2</v>
      </c>
      <c r="L5" s="129">
        <v>4.0000000000000001E-3</v>
      </c>
      <c r="M5" s="130">
        <v>0</v>
      </c>
      <c r="N5" s="129">
        <v>-0.13</v>
      </c>
      <c r="O5" s="129">
        <v>0.04</v>
      </c>
      <c r="P5" s="130">
        <v>0</v>
      </c>
      <c r="Q5" s="129">
        <v>11</v>
      </c>
      <c r="R5" s="131">
        <v>0.10600000000000001</v>
      </c>
      <c r="S5" s="132">
        <v>5.6568542494923801E-3</v>
      </c>
      <c r="T5" s="132">
        <v>1.1955887914076207E-3</v>
      </c>
      <c r="U5" s="132">
        <v>-0.78</v>
      </c>
      <c r="V5" s="132">
        <v>0.11704699910719625</v>
      </c>
      <c r="W5" s="132">
        <v>3.2878691763709562E-2</v>
      </c>
      <c r="X5" s="133" t="s">
        <v>207</v>
      </c>
    </row>
    <row r="6" spans="1:24">
      <c r="A6" s="126" t="s">
        <v>269</v>
      </c>
      <c r="B6" s="126" t="s">
        <v>210</v>
      </c>
      <c r="C6" s="126" t="s">
        <v>211</v>
      </c>
      <c r="D6" s="127">
        <v>6.4000000000000001E-2</v>
      </c>
      <c r="E6" s="127">
        <v>4.0000000000000001E-3</v>
      </c>
      <c r="F6" s="128">
        <v>0</v>
      </c>
      <c r="G6" s="127">
        <v>-1.02</v>
      </c>
      <c r="H6" s="127">
        <v>0.08</v>
      </c>
      <c r="I6" s="128">
        <v>0</v>
      </c>
      <c r="J6" s="127">
        <v>3</v>
      </c>
      <c r="K6" s="129">
        <v>-4.2999999999999997E-2</v>
      </c>
      <c r="L6" s="129">
        <v>1.2999999999999999E-2</v>
      </c>
      <c r="M6" s="130">
        <v>0</v>
      </c>
      <c r="N6" s="129">
        <v>-0.11</v>
      </c>
      <c r="O6" s="129">
        <v>0.17</v>
      </c>
      <c r="P6" s="130">
        <v>0</v>
      </c>
      <c r="Q6" s="129">
        <v>7</v>
      </c>
      <c r="R6" s="132">
        <v>0.107</v>
      </c>
      <c r="S6" s="132">
        <v>1.3601470508735444E-2</v>
      </c>
      <c r="T6" s="132">
        <v>0</v>
      </c>
      <c r="U6" s="132">
        <v>-0.91</v>
      </c>
      <c r="V6" s="132">
        <v>0.18788294228055938</v>
      </c>
      <c r="W6" s="132">
        <v>0</v>
      </c>
      <c r="X6" s="133"/>
    </row>
    <row r="7" spans="1:24">
      <c r="A7" s="126" t="s">
        <v>270</v>
      </c>
      <c r="B7" s="126" t="s">
        <v>212</v>
      </c>
      <c r="C7" s="126" t="s">
        <v>211</v>
      </c>
      <c r="D7" s="128">
        <v>0.06</v>
      </c>
      <c r="E7" s="127">
        <v>3.0000000000000001E-3</v>
      </c>
      <c r="F7" s="128">
        <v>0</v>
      </c>
      <c r="G7" s="128">
        <v>-0.86</v>
      </c>
      <c r="H7" s="145">
        <v>0.1</v>
      </c>
      <c r="I7" s="128">
        <v>0</v>
      </c>
      <c r="J7" s="127">
        <v>8</v>
      </c>
      <c r="K7" s="129">
        <v>-3.3000000000000002E-2</v>
      </c>
      <c r="L7" s="129">
        <v>1.2999999999999999E-2</v>
      </c>
      <c r="M7" s="130">
        <v>0</v>
      </c>
      <c r="N7" s="129">
        <v>-0.08</v>
      </c>
      <c r="O7" s="129">
        <v>0.08</v>
      </c>
      <c r="P7" s="130">
        <v>0</v>
      </c>
      <c r="Q7" s="129">
        <v>3</v>
      </c>
      <c r="R7" s="132">
        <v>9.2999999999999999E-2</v>
      </c>
      <c r="S7" s="132">
        <v>1.3341664064126334E-2</v>
      </c>
      <c r="T7" s="132"/>
      <c r="U7" s="132">
        <v>-0.78</v>
      </c>
      <c r="V7" s="132">
        <v>0.12806248474865697</v>
      </c>
      <c r="W7" s="132"/>
      <c r="X7" s="133"/>
    </row>
    <row r="8" spans="1:24">
      <c r="A8" s="126" t="s">
        <v>271</v>
      </c>
      <c r="B8" s="126" t="s">
        <v>213</v>
      </c>
      <c r="C8" s="126" t="s">
        <v>211</v>
      </c>
      <c r="D8" s="128">
        <v>0.06</v>
      </c>
      <c r="E8" s="127">
        <v>3.0000000000000001E-3</v>
      </c>
      <c r="F8" s="128">
        <v>0</v>
      </c>
      <c r="G8" s="128">
        <v>-0.86</v>
      </c>
      <c r="H8" s="145">
        <v>0.1</v>
      </c>
      <c r="I8" s="128">
        <v>0</v>
      </c>
      <c r="J8" s="127">
        <v>8</v>
      </c>
      <c r="K8" s="129">
        <v>-5.0999999999999997E-2</v>
      </c>
      <c r="L8" s="129">
        <v>5.0000000000000001E-3</v>
      </c>
      <c r="M8" s="130">
        <v>0</v>
      </c>
      <c r="N8" s="129">
        <v>-0.14000000000000001</v>
      </c>
      <c r="O8" s="129">
        <v>0.03</v>
      </c>
      <c r="P8" s="130">
        <v>0</v>
      </c>
      <c r="Q8" s="129">
        <v>3</v>
      </c>
      <c r="R8" s="132">
        <v>0.11099999999999999</v>
      </c>
      <c r="S8" s="132">
        <v>5.8309518948453003E-3</v>
      </c>
      <c r="T8" s="132"/>
      <c r="U8" s="132">
        <v>-0.72</v>
      </c>
      <c r="V8" s="132">
        <v>0.1044030650891055</v>
      </c>
      <c r="W8" s="132"/>
      <c r="X8" s="133"/>
    </row>
    <row r="9" spans="1:24">
      <c r="A9" s="126" t="s">
        <v>272</v>
      </c>
      <c r="B9" s="126"/>
      <c r="C9" s="126"/>
      <c r="D9" s="128"/>
      <c r="E9" s="127"/>
      <c r="F9" s="128"/>
      <c r="G9" s="128"/>
      <c r="H9" s="127"/>
      <c r="I9" s="128"/>
      <c r="J9" s="127"/>
      <c r="K9" s="129"/>
      <c r="L9" s="129"/>
      <c r="M9" s="130"/>
      <c r="N9" s="129"/>
      <c r="O9" s="129"/>
      <c r="P9" s="130"/>
      <c r="Q9" s="129"/>
      <c r="R9" s="132">
        <v>0.10199999999999999</v>
      </c>
      <c r="S9" s="132"/>
      <c r="T9" s="132"/>
      <c r="U9" s="132">
        <v>-0.75</v>
      </c>
      <c r="V9" s="132"/>
      <c r="W9" s="132"/>
      <c r="X9" s="133" t="s">
        <v>277</v>
      </c>
    </row>
    <row r="10" spans="1:24">
      <c r="A10" s="126" t="s">
        <v>273</v>
      </c>
      <c r="B10" s="126" t="s">
        <v>214</v>
      </c>
      <c r="C10" s="126" t="s">
        <v>215</v>
      </c>
      <c r="D10" s="127"/>
      <c r="E10" s="127">
        <v>4.0000000000000001E-3</v>
      </c>
      <c r="F10" s="128"/>
      <c r="G10" s="127"/>
      <c r="H10" s="127"/>
      <c r="I10" s="128"/>
      <c r="J10" s="127"/>
      <c r="K10" s="129"/>
      <c r="L10" s="129">
        <v>4.0000000000000001E-3</v>
      </c>
      <c r="M10" s="130">
        <v>0</v>
      </c>
      <c r="N10" s="129"/>
      <c r="O10" s="129">
        <v>4.3999999999999997E-2</v>
      </c>
      <c r="P10" s="130">
        <v>0</v>
      </c>
      <c r="Q10" s="129">
        <v>6</v>
      </c>
      <c r="R10" s="131">
        <v>0.11600000000000001</v>
      </c>
      <c r="S10" s="132">
        <v>5.6568542494923801E-3</v>
      </c>
      <c r="T10" s="132"/>
      <c r="U10" s="132"/>
      <c r="V10" s="132">
        <v>4.3999999999999997E-2</v>
      </c>
      <c r="W10" s="132"/>
      <c r="X10" s="133" t="s">
        <v>256</v>
      </c>
    </row>
    <row r="11" spans="1:24">
      <c r="A11" s="126" t="s">
        <v>274</v>
      </c>
      <c r="B11" s="126" t="s">
        <v>226</v>
      </c>
      <c r="C11" s="126" t="s">
        <v>206</v>
      </c>
      <c r="D11" s="127">
        <v>8.7999999999999995E-2</v>
      </c>
      <c r="E11" s="127">
        <v>6.0000000000000001E-3</v>
      </c>
      <c r="F11" s="128">
        <v>0</v>
      </c>
      <c r="G11" s="127">
        <v>-0.48599999999999999</v>
      </c>
      <c r="H11" s="127">
        <v>0.27400000000000002</v>
      </c>
      <c r="I11" s="128">
        <v>0</v>
      </c>
      <c r="J11" s="127">
        <v>17</v>
      </c>
      <c r="K11" s="129">
        <v>-2.9000000000000001E-2</v>
      </c>
      <c r="L11" s="130">
        <v>5.0000000000000001E-3</v>
      </c>
      <c r="M11" s="130">
        <v>0</v>
      </c>
      <c r="N11" s="129">
        <v>-0.129</v>
      </c>
      <c r="O11" s="130">
        <v>8.6999999999999994E-2</v>
      </c>
      <c r="P11" s="130">
        <v>0</v>
      </c>
      <c r="Q11" s="129">
        <v>9</v>
      </c>
      <c r="R11" s="131">
        <v>0.11699999999999999</v>
      </c>
      <c r="S11" s="132">
        <v>7.8102496759066544E-3</v>
      </c>
      <c r="T11" s="132">
        <v>0</v>
      </c>
      <c r="U11" s="132">
        <v>-0.35699999999999998</v>
      </c>
      <c r="V11" s="132">
        <v>0.28748043411682822</v>
      </c>
      <c r="W11" s="132">
        <v>0</v>
      </c>
      <c r="X11" s="133"/>
    </row>
    <row r="12" spans="1:24">
      <c r="A12" s="126" t="s">
        <v>275</v>
      </c>
      <c r="B12" s="126" t="s">
        <v>209</v>
      </c>
      <c r="C12" s="126" t="s">
        <v>215</v>
      </c>
      <c r="D12" s="127">
        <v>8.3000000000000004E-2</v>
      </c>
      <c r="E12" s="127">
        <v>4.0000000000000001E-3</v>
      </c>
      <c r="F12" s="128">
        <v>0</v>
      </c>
      <c r="G12" s="127">
        <v>-0.78</v>
      </c>
      <c r="H12" s="127">
        <v>0.26</v>
      </c>
      <c r="I12" s="128">
        <v>0</v>
      </c>
      <c r="J12" s="127">
        <v>13</v>
      </c>
      <c r="K12" s="129">
        <v>-3.5000000000000003E-2</v>
      </c>
      <c r="L12" s="129">
        <v>4.0000000000000001E-3</v>
      </c>
      <c r="M12" s="130">
        <v>0</v>
      </c>
      <c r="N12" s="129">
        <v>-0.08</v>
      </c>
      <c r="O12" s="129">
        <v>0.04</v>
      </c>
      <c r="P12" s="130">
        <v>0</v>
      </c>
      <c r="Q12" s="129">
        <v>6</v>
      </c>
      <c r="R12" s="131">
        <v>0.11800000000000001</v>
      </c>
      <c r="S12" s="132">
        <v>5.6568542494923801E-3</v>
      </c>
      <c r="T12" s="132">
        <v>0</v>
      </c>
      <c r="U12" s="132">
        <v>-0.70000000000000007</v>
      </c>
      <c r="V12" s="132">
        <v>0.26305892875931813</v>
      </c>
      <c r="W12" s="132">
        <v>0</v>
      </c>
      <c r="X12" s="133"/>
    </row>
    <row r="13" spans="1:24">
      <c r="A13" s="126" t="s">
        <v>276</v>
      </c>
      <c r="B13" s="126" t="s">
        <v>208</v>
      </c>
      <c r="C13" s="126" t="s">
        <v>215</v>
      </c>
      <c r="D13" s="127"/>
      <c r="E13" s="127">
        <v>4.0000000000000001E-3</v>
      </c>
      <c r="F13" s="127"/>
      <c r="G13" s="127"/>
      <c r="H13" s="127">
        <v>0.15</v>
      </c>
      <c r="I13" s="127"/>
      <c r="J13" s="127"/>
      <c r="K13" s="129"/>
      <c r="L13" s="129"/>
      <c r="M13" s="129"/>
      <c r="N13" s="129"/>
      <c r="O13" s="129"/>
      <c r="P13" s="129"/>
      <c r="Q13" s="129"/>
      <c r="R13" s="131">
        <v>0.11600000000000001</v>
      </c>
      <c r="S13" s="131"/>
      <c r="T13" s="131"/>
      <c r="U13" s="132">
        <v>-0.79500000000000004</v>
      </c>
      <c r="V13" s="132">
        <v>0.15</v>
      </c>
      <c r="W13" s="131"/>
      <c r="X13" s="133" t="s">
        <v>278</v>
      </c>
    </row>
    <row r="14" spans="1:24">
      <c r="A14" s="134"/>
      <c r="B14" s="134"/>
      <c r="C14" s="134"/>
      <c r="D14" s="135"/>
      <c r="E14" s="135"/>
      <c r="F14" s="135"/>
      <c r="G14" s="135"/>
      <c r="H14" s="135"/>
      <c r="I14" s="135"/>
      <c r="J14" s="135"/>
      <c r="K14" s="136"/>
      <c r="L14" s="136"/>
      <c r="M14" s="136"/>
      <c r="N14" s="136"/>
      <c r="O14" s="136"/>
      <c r="P14" s="136"/>
      <c r="Q14" s="136"/>
      <c r="R14" s="131"/>
      <c r="S14" s="131"/>
      <c r="T14" s="131"/>
      <c r="U14" s="146"/>
      <c r="V14" s="132"/>
      <c r="W14" s="131"/>
      <c r="X14" s="137"/>
    </row>
    <row r="15" spans="1:24">
      <c r="A15" s="126" t="s">
        <v>225</v>
      </c>
      <c r="B15" s="134"/>
      <c r="C15" s="134"/>
      <c r="D15" s="135"/>
      <c r="E15" s="135"/>
      <c r="F15" s="135"/>
      <c r="G15" s="127"/>
      <c r="H15" s="127"/>
      <c r="I15" s="127"/>
      <c r="J15" s="135"/>
      <c r="K15" s="136"/>
      <c r="L15" s="136"/>
      <c r="M15" s="136"/>
      <c r="N15" s="129"/>
      <c r="O15" s="129"/>
      <c r="P15" s="136"/>
      <c r="Q15" s="136"/>
      <c r="R15" s="132">
        <v>0.109375</v>
      </c>
      <c r="S15" s="132">
        <v>7.6638355279846655E-3</v>
      </c>
      <c r="T15" s="132">
        <v>6.408144959828224E-3</v>
      </c>
      <c r="U15" s="132">
        <v>-0.73025000000000007</v>
      </c>
      <c r="V15" s="132">
        <v>0.15274713581602739</v>
      </c>
      <c r="W15" s="132">
        <v>0.14127262822423831</v>
      </c>
      <c r="X15" s="133" t="s">
        <v>216</v>
      </c>
    </row>
    <row r="16" spans="1:24">
      <c r="A16" s="138" t="s">
        <v>165</v>
      </c>
      <c r="B16" s="138" t="s">
        <v>208</v>
      </c>
      <c r="C16" s="138" t="s">
        <v>217</v>
      </c>
      <c r="D16" s="139">
        <v>0.1</v>
      </c>
      <c r="E16" s="140">
        <v>4.0000000000000001E-3</v>
      </c>
      <c r="F16" s="139">
        <v>0</v>
      </c>
      <c r="G16" s="139">
        <v>-0.66900000000000004</v>
      </c>
      <c r="H16" s="140">
        <v>6.8000000000000005E-2</v>
      </c>
      <c r="I16" s="139">
        <v>0</v>
      </c>
      <c r="J16" s="140">
        <v>10</v>
      </c>
      <c r="K16" s="157" t="s">
        <v>236</v>
      </c>
      <c r="L16" s="158" t="s">
        <v>218</v>
      </c>
      <c r="M16" s="141"/>
      <c r="N16" s="144">
        <v>6.1250000000000027E-2</v>
      </c>
      <c r="O16" s="158" t="s">
        <v>218</v>
      </c>
      <c r="P16" s="141"/>
      <c r="Q16" s="141"/>
      <c r="R16" s="159">
        <v>0.109375</v>
      </c>
      <c r="S16" s="160"/>
      <c r="T16" s="160"/>
      <c r="U16" s="159">
        <v>-0.73025000000000007</v>
      </c>
      <c r="V16" s="142"/>
      <c r="W16" s="142"/>
      <c r="X16" s="143"/>
    </row>
    <row r="18" spans="1:5">
      <c r="A18" s="23"/>
    </row>
    <row r="21" spans="1:5">
      <c r="D21" s="7"/>
      <c r="E21" s="7"/>
    </row>
    <row r="22" spans="1:5">
      <c r="D22" s="7"/>
      <c r="E22" s="7"/>
    </row>
    <row r="23" spans="1:5">
      <c r="D23" s="7"/>
      <c r="E23" s="7"/>
    </row>
    <row r="24" spans="1:5">
      <c r="D24" s="7"/>
      <c r="E24" s="7"/>
    </row>
    <row r="25" spans="1:5">
      <c r="D25" s="7"/>
      <c r="E25" s="7"/>
    </row>
    <row r="26" spans="1:5">
      <c r="D26" s="7"/>
      <c r="E26" s="7"/>
    </row>
    <row r="27" spans="1:5">
      <c r="D27" s="7"/>
      <c r="E27" s="7"/>
    </row>
    <row r="28" spans="1:5">
      <c r="D28" s="7"/>
      <c r="E28" s="7"/>
    </row>
    <row r="29" spans="1:5">
      <c r="D29" s="7"/>
      <c r="E29" s="7"/>
    </row>
    <row r="30" spans="1:5">
      <c r="D30" s="7"/>
      <c r="E30" s="7"/>
    </row>
    <row r="31" spans="1:5">
      <c r="D31" s="7"/>
      <c r="E31" s="7"/>
    </row>
    <row r="32" spans="1:5">
      <c r="D32" s="7"/>
      <c r="E32" s="7"/>
    </row>
    <row r="33" spans="4:5">
      <c r="D33" s="7"/>
      <c r="E33"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EA604-49AD-E144-85FB-09A0CFCFC690}">
  <dimension ref="A1:X86"/>
  <sheetViews>
    <sheetView zoomScaleNormal="100" workbookViewId="0">
      <pane xSplit="1" ySplit="3" topLeftCell="B4" activePane="bottomRight" state="frozen"/>
      <selection pane="topRight" activeCell="B1" sqref="B1"/>
      <selection pane="bottomLeft" activeCell="A4" sqref="A4"/>
      <selection pane="bottomRight"/>
    </sheetView>
  </sheetViews>
  <sheetFormatPr baseColWidth="10" defaultRowHeight="16"/>
  <cols>
    <col min="1" max="1" width="14.1640625" customWidth="1"/>
    <col min="2" max="2" width="13.83203125" customWidth="1"/>
    <col min="3" max="4" width="10.6640625" customWidth="1"/>
    <col min="5" max="7" width="10" customWidth="1"/>
    <col min="8" max="8" width="4.1640625" customWidth="1"/>
    <col min="9" max="9" width="10.1640625" customWidth="1"/>
    <col min="10" max="10" width="5.1640625" customWidth="1"/>
    <col min="11" max="12" width="11.6640625" customWidth="1"/>
    <col min="13" max="14" width="6" customWidth="1"/>
    <col min="15" max="16" width="11.6640625" customWidth="1"/>
    <col min="17" max="18" width="6.1640625" customWidth="1"/>
    <col min="19" max="19" width="15" customWidth="1"/>
    <col min="20" max="20" width="16.1640625" customWidth="1"/>
    <col min="22" max="22" width="10.83203125" style="78"/>
  </cols>
  <sheetData>
    <row r="1" spans="1:24">
      <c r="A1" s="2" t="s">
        <v>303</v>
      </c>
    </row>
    <row r="2" spans="1:24" s="28" customFormat="1" ht="20" customHeight="1">
      <c r="A2" s="191" t="s">
        <v>84</v>
      </c>
      <c r="B2" s="191"/>
      <c r="C2" s="191"/>
      <c r="D2" s="191"/>
      <c r="E2" s="191" t="s">
        <v>252</v>
      </c>
      <c r="F2" s="191"/>
      <c r="G2" s="191"/>
      <c r="H2" s="191"/>
      <c r="I2" s="191"/>
      <c r="J2" s="191"/>
      <c r="K2" s="191"/>
      <c r="L2" s="191"/>
      <c r="M2" s="191"/>
      <c r="N2" s="191"/>
      <c r="O2" s="191"/>
      <c r="P2" s="191"/>
      <c r="Q2" s="191"/>
      <c r="R2" s="191"/>
      <c r="S2" s="191" t="s">
        <v>83</v>
      </c>
      <c r="T2" s="191"/>
      <c r="U2" s="191"/>
      <c r="V2" s="79"/>
    </row>
    <row r="3" spans="1:24" s="28" customFormat="1" ht="17">
      <c r="A3" s="33" t="s">
        <v>7</v>
      </c>
      <c r="B3" s="33" t="s">
        <v>82</v>
      </c>
      <c r="C3" s="33" t="s">
        <v>63</v>
      </c>
      <c r="D3" s="33" t="s">
        <v>64</v>
      </c>
      <c r="E3" s="33" t="s">
        <v>72</v>
      </c>
      <c r="F3" s="33" t="s">
        <v>73</v>
      </c>
      <c r="G3" s="34" t="s">
        <v>4</v>
      </c>
      <c r="H3" s="34" t="s">
        <v>65</v>
      </c>
      <c r="I3" s="34" t="s">
        <v>69</v>
      </c>
      <c r="J3" s="34" t="s">
        <v>150</v>
      </c>
      <c r="K3" s="35" t="s">
        <v>184</v>
      </c>
      <c r="L3" s="35" t="s">
        <v>232</v>
      </c>
      <c r="M3" s="34" t="s">
        <v>150</v>
      </c>
      <c r="N3" s="34" t="s">
        <v>189</v>
      </c>
      <c r="O3" s="35" t="s">
        <v>185</v>
      </c>
      <c r="P3" s="35" t="s">
        <v>233</v>
      </c>
      <c r="Q3" s="34" t="s">
        <v>150</v>
      </c>
      <c r="R3" s="34" t="s">
        <v>189</v>
      </c>
      <c r="S3" s="34" t="s">
        <v>66</v>
      </c>
      <c r="T3" s="34" t="s">
        <v>67</v>
      </c>
      <c r="U3" s="34" t="s">
        <v>5</v>
      </c>
      <c r="V3" s="79"/>
    </row>
    <row r="4" spans="1:24">
      <c r="A4" s="5" t="s">
        <v>8</v>
      </c>
      <c r="B4" s="5" t="s">
        <v>76</v>
      </c>
      <c r="C4" s="8">
        <v>64.174694444444455</v>
      </c>
      <c r="D4" s="8">
        <v>-21.047472222222225</v>
      </c>
      <c r="E4" s="11">
        <v>9.891</v>
      </c>
      <c r="F4" s="12">
        <v>127.7801265679316</v>
      </c>
      <c r="G4" s="12">
        <v>333.13349487278765</v>
      </c>
      <c r="H4" s="12">
        <v>16.623361394152106</v>
      </c>
      <c r="I4" s="11">
        <v>-2.5249999999999999</v>
      </c>
      <c r="J4" s="5">
        <v>0.12</v>
      </c>
      <c r="K4" s="14">
        <v>-1.0999999999999999E-2</v>
      </c>
      <c r="L4" s="14">
        <f>K4+0.009</f>
        <v>-2E-3</v>
      </c>
      <c r="M4" s="14">
        <v>1.2999999999999999E-2</v>
      </c>
      <c r="N4" s="14">
        <f>M4/SQRT(6)*2</f>
        <v>1.0614455552060439E-2</v>
      </c>
      <c r="O4" s="14">
        <v>2.3E-2</v>
      </c>
      <c r="P4" s="14">
        <f>O4-0.061</f>
        <v>-3.7999999999999999E-2</v>
      </c>
      <c r="Q4" s="14">
        <v>0.06</v>
      </c>
      <c r="R4" s="14">
        <f>Q4/SQRT(6)*2</f>
        <v>4.8989794855663564E-2</v>
      </c>
      <c r="S4" s="13">
        <v>2417.0100000000002</v>
      </c>
      <c r="T4" s="5">
        <v>2.2799999999999998</v>
      </c>
      <c r="U4" s="15">
        <v>0.76508974148985098</v>
      </c>
      <c r="X4" s="78"/>
    </row>
    <row r="5" spans="1:24">
      <c r="A5" s="5" t="s">
        <v>9</v>
      </c>
      <c r="B5" s="5" t="s">
        <v>76</v>
      </c>
      <c r="C5" s="8">
        <v>64.218388888888896</v>
      </c>
      <c r="D5" s="8">
        <v>-20.885805555555557</v>
      </c>
      <c r="E5" s="11">
        <v>8.6820000000000004</v>
      </c>
      <c r="F5" s="12">
        <v>164.44534632742699</v>
      </c>
      <c r="G5" s="12">
        <v>615.80435407116897</v>
      </c>
      <c r="H5" s="12">
        <v>19.293451414673818</v>
      </c>
      <c r="I5" s="11">
        <v>-1.3621666666666665</v>
      </c>
      <c r="J5" s="5">
        <v>0.12</v>
      </c>
      <c r="K5" s="14">
        <v>-1.6055463350906532E-2</v>
      </c>
      <c r="L5" s="14">
        <f t="shared" ref="L5:L67" si="0">K5+0.009</f>
        <v>-7.0554633509065327E-3</v>
      </c>
      <c r="M5" s="14">
        <v>6.0000000000000001E-3</v>
      </c>
      <c r="N5" s="14">
        <f t="shared" ref="N5:N66" si="1">M5/SQRT(6)*2</f>
        <v>4.8989794855663566E-3</v>
      </c>
      <c r="O5" s="14">
        <v>6.630301222089896E-2</v>
      </c>
      <c r="P5" s="14">
        <f t="shared" ref="P5:P67" si="2">O5-0.061</f>
        <v>5.3030122208989616E-3</v>
      </c>
      <c r="Q5" s="14">
        <v>0.17100000000000001</v>
      </c>
      <c r="R5" s="14">
        <f t="shared" ref="R5:R66" si="3">Q5/SQRT(6)*2</f>
        <v>0.13962091533864118</v>
      </c>
      <c r="S5" s="13">
        <v>702.5</v>
      </c>
      <c r="T5" s="11">
        <v>2</v>
      </c>
      <c r="U5" s="16">
        <v>0.79840394724253938</v>
      </c>
      <c r="X5" s="78"/>
    </row>
    <row r="6" spans="1:24">
      <c r="A6" s="5" t="s">
        <v>10</v>
      </c>
      <c r="B6" s="5" t="s">
        <v>76</v>
      </c>
      <c r="C6" s="8">
        <v>63.812388888888883</v>
      </c>
      <c r="D6" s="8">
        <v>-22.713666666666665</v>
      </c>
      <c r="E6" s="11">
        <v>7.152000000000001</v>
      </c>
      <c r="F6" s="12">
        <v>163.67065540034849</v>
      </c>
      <c r="G6" s="12">
        <v>719.33285662540743</v>
      </c>
      <c r="H6" s="12">
        <v>19.853586842861244</v>
      </c>
      <c r="I6" s="11">
        <v>-0.63800000000000001</v>
      </c>
      <c r="J6" s="5">
        <v>0.12</v>
      </c>
      <c r="K6" s="14">
        <v>-1.2999999999999999E-2</v>
      </c>
      <c r="L6" s="14">
        <f t="shared" si="0"/>
        <v>-4.0000000000000001E-3</v>
      </c>
      <c r="M6" s="14">
        <v>1.4E-2</v>
      </c>
      <c r="N6" s="14">
        <f t="shared" si="1"/>
        <v>1.1430952132988165E-2</v>
      </c>
      <c r="O6" s="14">
        <v>-8.4000000000000005E-2</v>
      </c>
      <c r="P6" s="14">
        <f t="shared" si="2"/>
        <v>-0.14500000000000002</v>
      </c>
      <c r="Q6" s="14">
        <v>0</v>
      </c>
      <c r="R6" s="14">
        <f t="shared" si="3"/>
        <v>0</v>
      </c>
      <c r="S6" s="13">
        <v>865.44</v>
      </c>
      <c r="T6" s="11">
        <v>2.04</v>
      </c>
      <c r="U6" s="15">
        <v>0.85084315877296501</v>
      </c>
      <c r="X6" s="78"/>
    </row>
    <row r="7" spans="1:24">
      <c r="A7" s="5" t="s">
        <v>145</v>
      </c>
      <c r="B7" s="5" t="s">
        <v>76</v>
      </c>
      <c r="C7" s="8">
        <v>63.908055555555556</v>
      </c>
      <c r="D7" s="8">
        <v>-22.524999999999999</v>
      </c>
      <c r="E7" s="11">
        <v>8.3090000000000011</v>
      </c>
      <c r="F7" s="12">
        <v>172.09235042404575</v>
      </c>
      <c r="G7" s="12">
        <v>543.15417858436467</v>
      </c>
      <c r="H7" s="12">
        <v>18.575872907585275</v>
      </c>
      <c r="I7" s="17">
        <v>-1.18</v>
      </c>
      <c r="J7" s="5" t="s">
        <v>234</v>
      </c>
      <c r="K7" s="14">
        <v>-2.2513974440584061E-2</v>
      </c>
      <c r="L7" s="14">
        <f t="shared" si="0"/>
        <v>-1.3513974440584062E-2</v>
      </c>
      <c r="M7" s="14" t="s">
        <v>234</v>
      </c>
      <c r="N7" s="14" t="s">
        <v>234</v>
      </c>
      <c r="O7" s="14">
        <v>3.6234354444475655E-3</v>
      </c>
      <c r="P7" s="14">
        <f t="shared" si="2"/>
        <v>-5.7376564555552435E-2</v>
      </c>
      <c r="Q7" s="14" t="s">
        <v>234</v>
      </c>
      <c r="R7" s="14" t="s">
        <v>234</v>
      </c>
      <c r="S7" s="49" t="s">
        <v>68</v>
      </c>
      <c r="T7" s="18" t="s">
        <v>68</v>
      </c>
      <c r="U7" s="18" t="s">
        <v>68</v>
      </c>
      <c r="X7" s="78"/>
    </row>
    <row r="8" spans="1:24">
      <c r="A8" s="5" t="s">
        <v>11</v>
      </c>
      <c r="B8" s="5" t="s">
        <v>76</v>
      </c>
      <c r="C8" s="8">
        <v>64.048722222222224</v>
      </c>
      <c r="D8" s="8">
        <v>-21.540222222222202</v>
      </c>
      <c r="E8" s="11">
        <v>8.766</v>
      </c>
      <c r="F8" s="12">
        <v>159.29100061415269</v>
      </c>
      <c r="G8" s="12">
        <v>455.64556037120769</v>
      </c>
      <c r="H8" s="12">
        <v>130.66139992653376</v>
      </c>
      <c r="I8" s="11">
        <v>-1.1436666666666664</v>
      </c>
      <c r="J8" s="5">
        <v>0.12</v>
      </c>
      <c r="K8" s="14">
        <v>1.9125023206318856E-3</v>
      </c>
      <c r="L8" s="14">
        <f t="shared" si="0"/>
        <v>1.0912502320631885E-2</v>
      </c>
      <c r="M8" s="14">
        <v>8.0000000000000002E-3</v>
      </c>
      <c r="N8" s="14">
        <f t="shared" si="1"/>
        <v>6.5319726474218093E-3</v>
      </c>
      <c r="O8" s="14">
        <v>0.14452958637791585</v>
      </c>
      <c r="P8" s="14">
        <f t="shared" si="2"/>
        <v>8.3529586377915854E-2</v>
      </c>
      <c r="Q8" s="14">
        <v>4.5999999999999999E-2</v>
      </c>
      <c r="R8" s="14">
        <f t="shared" si="3"/>
        <v>3.7558842722675401E-2</v>
      </c>
      <c r="S8" s="13">
        <v>1164.75</v>
      </c>
      <c r="T8" s="11">
        <v>2.2000000000000002</v>
      </c>
      <c r="U8" s="16">
        <v>0.92521485624067756</v>
      </c>
      <c r="X8" s="78"/>
    </row>
    <row r="9" spans="1:24">
      <c r="A9" s="5" t="s">
        <v>12</v>
      </c>
      <c r="B9" s="5" t="s">
        <v>76</v>
      </c>
      <c r="C9" s="8">
        <v>63.971722222222226</v>
      </c>
      <c r="D9" s="8">
        <v>-21.945055555555555</v>
      </c>
      <c r="E9" s="11">
        <v>7.2129999999999983</v>
      </c>
      <c r="F9" s="12">
        <v>208.03903138595416</v>
      </c>
      <c r="G9" s="12">
        <v>645.56128923472761</v>
      </c>
      <c r="H9" s="12">
        <v>28.146472210634126</v>
      </c>
      <c r="I9" s="11">
        <v>-0.77683333333333326</v>
      </c>
      <c r="J9" s="5">
        <v>0.12</v>
      </c>
      <c r="K9" s="14">
        <v>-1.6375420522340044E-2</v>
      </c>
      <c r="L9" s="14">
        <f t="shared" si="0"/>
        <v>-7.3754205223400451E-3</v>
      </c>
      <c r="M9" s="14">
        <v>1.4E-2</v>
      </c>
      <c r="N9" s="14">
        <f t="shared" si="1"/>
        <v>1.1430952132988165E-2</v>
      </c>
      <c r="O9" s="14">
        <v>-4.9289721997979305E-2</v>
      </c>
      <c r="P9" s="14">
        <f t="shared" si="2"/>
        <v>-0.1102897219979793</v>
      </c>
      <c r="Q9" s="14">
        <v>6.0999999999999999E-2</v>
      </c>
      <c r="R9" s="14">
        <f t="shared" si="3"/>
        <v>4.9806291436591293E-2</v>
      </c>
      <c r="S9" s="13">
        <v>865.97</v>
      </c>
      <c r="T9" s="5">
        <v>2.14</v>
      </c>
      <c r="U9" s="15">
        <v>0.87373170815901147</v>
      </c>
      <c r="X9" s="78"/>
    </row>
    <row r="10" spans="1:24">
      <c r="A10" s="5" t="s">
        <v>13</v>
      </c>
      <c r="B10" s="5" t="s">
        <v>76</v>
      </c>
      <c r="C10" s="8">
        <v>63.911222222222221</v>
      </c>
      <c r="D10" s="8">
        <v>-22.0121</v>
      </c>
      <c r="E10" s="11">
        <v>6.9159999999999995</v>
      </c>
      <c r="F10" s="12">
        <v>208.16402973523583</v>
      </c>
      <c r="G10" s="12">
        <v>954.58485817418773</v>
      </c>
      <c r="H10" s="12">
        <v>31.214924862295941</v>
      </c>
      <c r="I10" s="11">
        <v>-1.3898000000000001</v>
      </c>
      <c r="J10" s="5">
        <v>0.12</v>
      </c>
      <c r="K10" s="14">
        <v>3.9697922048372546E-3</v>
      </c>
      <c r="L10" s="14">
        <f t="shared" si="0"/>
        <v>1.2969792204837254E-2</v>
      </c>
      <c r="M10" s="14">
        <v>8.9999999999999993E-3</v>
      </c>
      <c r="N10" s="14">
        <f t="shared" si="1"/>
        <v>7.3484692283495344E-3</v>
      </c>
      <c r="O10" s="14">
        <v>7.9078775402678492E-2</v>
      </c>
      <c r="P10" s="14">
        <f t="shared" si="2"/>
        <v>1.8078775402678493E-2</v>
      </c>
      <c r="Q10" s="14">
        <v>3.5999999999999997E-2</v>
      </c>
      <c r="R10" s="14">
        <f t="shared" si="3"/>
        <v>2.9393876913398138E-2</v>
      </c>
      <c r="S10" s="13">
        <v>543.84</v>
      </c>
      <c r="T10" s="11">
        <v>1.97</v>
      </c>
      <c r="U10" s="15">
        <v>0.81178093373896443</v>
      </c>
      <c r="X10" s="78"/>
    </row>
    <row r="11" spans="1:24">
      <c r="A11" s="5" t="s">
        <v>14</v>
      </c>
      <c r="B11" s="5" t="s">
        <v>76</v>
      </c>
      <c r="C11" s="8">
        <v>64.218388888888896</v>
      </c>
      <c r="D11" s="8">
        <v>-20.885805555555557</v>
      </c>
      <c r="E11" s="11">
        <v>7.1665383333333317</v>
      </c>
      <c r="F11" s="12">
        <v>176.95281493394705</v>
      </c>
      <c r="G11" s="12">
        <v>638.11204301612486</v>
      </c>
      <c r="H11" s="12">
        <v>29.416965183043359</v>
      </c>
      <c r="I11" s="11">
        <v>-0.98316666666666652</v>
      </c>
      <c r="J11" s="5">
        <v>0.12</v>
      </c>
      <c r="K11" s="14">
        <v>3.3503638262864267E-4</v>
      </c>
      <c r="L11" s="14">
        <f t="shared" si="0"/>
        <v>9.335036382628642E-3</v>
      </c>
      <c r="M11" s="14">
        <v>8.0000000000000002E-3</v>
      </c>
      <c r="N11" s="14">
        <f t="shared" si="1"/>
        <v>6.5319726474218093E-3</v>
      </c>
      <c r="O11" s="14">
        <v>8.7687440948570547E-3</v>
      </c>
      <c r="P11" s="14">
        <f t="shared" si="2"/>
        <v>-5.2231255905142944E-2</v>
      </c>
      <c r="Q11" s="14">
        <v>0.05</v>
      </c>
      <c r="R11" s="14">
        <f t="shared" si="3"/>
        <v>4.0824829046386304E-2</v>
      </c>
      <c r="S11" s="13">
        <v>1031.74</v>
      </c>
      <c r="T11" s="11">
        <v>2.0499999999999998</v>
      </c>
      <c r="U11" s="15">
        <v>0.875</v>
      </c>
    </row>
    <row r="12" spans="1:24">
      <c r="A12" s="31" t="s">
        <v>74</v>
      </c>
      <c r="B12" s="5" t="s">
        <v>76</v>
      </c>
      <c r="C12" s="8">
        <v>64.320416666666659</v>
      </c>
      <c r="D12" s="8">
        <v>-20.995527777777777</v>
      </c>
      <c r="E12" s="11">
        <v>7.5329999999999986</v>
      </c>
      <c r="F12" s="12">
        <v>205.02536898283873</v>
      </c>
      <c r="G12" s="12">
        <v>427.33041479834634</v>
      </c>
      <c r="H12" s="12">
        <v>26.366286593057971</v>
      </c>
      <c r="I12" s="30">
        <v>-0.53166666666666718</v>
      </c>
      <c r="J12" s="5">
        <v>0.12</v>
      </c>
      <c r="K12" s="32">
        <v>-2.3E-2</v>
      </c>
      <c r="L12" s="14">
        <f t="shared" si="0"/>
        <v>-1.4E-2</v>
      </c>
      <c r="M12" s="32">
        <v>1.2E-2</v>
      </c>
      <c r="N12" s="14">
        <f t="shared" si="1"/>
        <v>9.7979589711327131E-3</v>
      </c>
      <c r="O12" s="32">
        <v>0.13400000000000001</v>
      </c>
      <c r="P12" s="14">
        <f t="shared" si="2"/>
        <v>7.3000000000000009E-2</v>
      </c>
      <c r="Q12" s="32">
        <v>8.1000000000000003E-2</v>
      </c>
      <c r="R12" s="14">
        <f t="shared" si="3"/>
        <v>6.6136223055145812E-2</v>
      </c>
      <c r="S12" s="50">
        <v>1050.56</v>
      </c>
      <c r="T12" s="11">
        <v>2.2000000000000002</v>
      </c>
      <c r="U12" s="15">
        <v>0.91001879115097173</v>
      </c>
    </row>
    <row r="13" spans="1:24">
      <c r="A13" s="5" t="s">
        <v>15</v>
      </c>
      <c r="B13" s="5" t="s">
        <v>76</v>
      </c>
      <c r="C13" s="8">
        <v>64.429000000000002</v>
      </c>
      <c r="D13" s="8">
        <v>-20.570361111111112</v>
      </c>
      <c r="E13" s="11">
        <v>7.8240000000000007</v>
      </c>
      <c r="F13" s="12">
        <v>175.76463903286108</v>
      </c>
      <c r="G13" s="12">
        <v>205.89556349374865</v>
      </c>
      <c r="H13" s="12">
        <v>37.122970097922881</v>
      </c>
      <c r="I13" s="11">
        <v>-1.1911666666666669</v>
      </c>
      <c r="J13" s="5">
        <v>0.12</v>
      </c>
      <c r="K13" s="14">
        <v>-3.3581199097750633E-2</v>
      </c>
      <c r="L13" s="14">
        <f t="shared" si="0"/>
        <v>-2.4581199097750632E-2</v>
      </c>
      <c r="M13" s="14">
        <v>1.0999999999999999E-2</v>
      </c>
      <c r="N13" s="14">
        <f t="shared" si="1"/>
        <v>8.9814623902049872E-3</v>
      </c>
      <c r="O13" s="14">
        <v>-4.5251134189968657E-2</v>
      </c>
      <c r="P13" s="14">
        <f t="shared" si="2"/>
        <v>-0.10625113418996865</v>
      </c>
      <c r="Q13" s="14">
        <v>7.1999999999999995E-2</v>
      </c>
      <c r="R13" s="14">
        <f t="shared" si="3"/>
        <v>5.8787753826796275E-2</v>
      </c>
      <c r="S13" s="13">
        <v>2837.95</v>
      </c>
      <c r="T13" s="11">
        <v>2.1</v>
      </c>
      <c r="U13" s="15">
        <v>0.75</v>
      </c>
    </row>
    <row r="14" spans="1:24">
      <c r="A14" s="5" t="s">
        <v>16</v>
      </c>
      <c r="B14" s="5" t="s">
        <v>76</v>
      </c>
      <c r="C14" s="8">
        <v>64.515638888888887</v>
      </c>
      <c r="D14" s="8">
        <v>-19.887833333333333</v>
      </c>
      <c r="E14" s="11">
        <v>7.6349999999999998</v>
      </c>
      <c r="F14" s="12">
        <v>173.88837184899387</v>
      </c>
      <c r="G14" s="12">
        <v>260.52336909683623</v>
      </c>
      <c r="H14" s="12">
        <v>23.134475175799064</v>
      </c>
      <c r="I14" s="11">
        <v>-1.2836666666666667</v>
      </c>
      <c r="J14" s="5">
        <v>0.12</v>
      </c>
      <c r="K14" s="14">
        <v>-1.42075352444974E-2</v>
      </c>
      <c r="L14" s="14">
        <f t="shared" si="0"/>
        <v>-5.2075352444974007E-3</v>
      </c>
      <c r="M14" s="14">
        <v>8.9999999999999993E-3</v>
      </c>
      <c r="N14" s="14">
        <f t="shared" si="1"/>
        <v>7.3484692283495344E-3</v>
      </c>
      <c r="O14" s="14">
        <v>-7.7478612009177467E-2</v>
      </c>
      <c r="P14" s="14">
        <f t="shared" si="2"/>
        <v>-0.13847861200917747</v>
      </c>
      <c r="Q14" s="14">
        <v>5.2999999999999999E-2</v>
      </c>
      <c r="R14" s="14">
        <f t="shared" si="3"/>
        <v>4.3274318789169479E-2</v>
      </c>
      <c r="S14" s="13">
        <v>1680.3</v>
      </c>
      <c r="T14" s="11">
        <v>2.11</v>
      </c>
      <c r="U14" s="15">
        <v>0.97153976469749681</v>
      </c>
    </row>
    <row r="15" spans="1:24">
      <c r="A15" s="5" t="s">
        <v>17</v>
      </c>
      <c r="B15" s="5" t="s">
        <v>76</v>
      </c>
      <c r="C15" s="8">
        <v>64.723222222222219</v>
      </c>
      <c r="D15" s="8">
        <v>-19.614638888888891</v>
      </c>
      <c r="E15" s="11">
        <v>7.6029999999999998</v>
      </c>
      <c r="F15" s="12">
        <v>207.77173540716265</v>
      </c>
      <c r="G15" s="12">
        <v>828.46831869902462</v>
      </c>
      <c r="H15" s="12">
        <v>30.653327791863912</v>
      </c>
      <c r="I15" s="11">
        <v>-1.6863333333333337</v>
      </c>
      <c r="J15" s="5">
        <v>0.12</v>
      </c>
      <c r="K15" s="14">
        <v>-2.4016928891206976E-2</v>
      </c>
      <c r="L15" s="14">
        <f t="shared" si="0"/>
        <v>-1.5016928891206977E-2</v>
      </c>
      <c r="M15" s="14">
        <v>0.02</v>
      </c>
      <c r="N15" s="14">
        <f t="shared" si="1"/>
        <v>1.6329931618554522E-2</v>
      </c>
      <c r="O15" s="14">
        <v>-0.10750175558405223</v>
      </c>
      <c r="P15" s="14">
        <f t="shared" si="2"/>
        <v>-0.16850175558405223</v>
      </c>
      <c r="Q15" s="14">
        <v>6.8000000000000005E-2</v>
      </c>
      <c r="R15" s="14">
        <f t="shared" si="3"/>
        <v>5.5521767503085379E-2</v>
      </c>
      <c r="S15" s="13">
        <v>598.70000000000005</v>
      </c>
      <c r="T15" s="11">
        <v>2.11</v>
      </c>
      <c r="U15" s="15">
        <v>1.0315289248514981</v>
      </c>
    </row>
    <row r="16" spans="1:24">
      <c r="A16" s="5" t="s">
        <v>18</v>
      </c>
      <c r="B16" s="5" t="s">
        <v>77</v>
      </c>
      <c r="C16" s="8">
        <v>65.582222222222214</v>
      </c>
      <c r="D16" s="8">
        <v>-16.56475</v>
      </c>
      <c r="E16" s="11">
        <v>9.3859999999999992</v>
      </c>
      <c r="F16" s="12">
        <v>139.45216645575721</v>
      </c>
      <c r="G16" s="12">
        <v>704.59456303161267</v>
      </c>
      <c r="H16" s="12">
        <v>29.874809472540377</v>
      </c>
      <c r="I16" s="11">
        <v>-1.3719999999999999</v>
      </c>
      <c r="J16" s="5">
        <v>0.12</v>
      </c>
      <c r="K16" s="14">
        <v>-4.76516015456745E-3</v>
      </c>
      <c r="L16" s="14">
        <f t="shared" si="0"/>
        <v>4.2348398454325493E-3</v>
      </c>
      <c r="M16" s="14">
        <v>6.0000000000000001E-3</v>
      </c>
      <c r="N16" s="14">
        <f t="shared" si="1"/>
        <v>4.8989794855663566E-3</v>
      </c>
      <c r="O16" s="14">
        <v>1.5255542538472958E-3</v>
      </c>
      <c r="P16" s="14">
        <f t="shared" si="2"/>
        <v>-5.9474445746152703E-2</v>
      </c>
      <c r="Q16" s="14">
        <v>5.0999999999999997E-2</v>
      </c>
      <c r="R16" s="14">
        <f t="shared" si="3"/>
        <v>4.1641325627314027E-2</v>
      </c>
      <c r="S16" s="13">
        <v>876.1</v>
      </c>
      <c r="T16" s="11">
        <v>2.04</v>
      </c>
      <c r="U16" s="15">
        <v>0.90800000000000003</v>
      </c>
    </row>
    <row r="17" spans="1:21">
      <c r="A17" s="5" t="s">
        <v>19</v>
      </c>
      <c r="B17" s="5" t="s">
        <v>77</v>
      </c>
      <c r="C17" s="8">
        <v>65.879166666666663</v>
      </c>
      <c r="D17" s="8">
        <v>-17.15561111111111</v>
      </c>
      <c r="E17" s="11">
        <v>7.7090000000000005</v>
      </c>
      <c r="F17" s="12"/>
      <c r="G17" s="12">
        <v>153.71079025267602</v>
      </c>
      <c r="H17" s="12">
        <v>20.597245893858588</v>
      </c>
      <c r="I17" s="11">
        <v>-1.6461666666666668</v>
      </c>
      <c r="J17" s="5">
        <v>0.12</v>
      </c>
      <c r="K17" s="14">
        <v>-1.6383693550065491E-2</v>
      </c>
      <c r="L17" s="14">
        <f t="shared" si="0"/>
        <v>-7.3836935500654916E-3</v>
      </c>
      <c r="M17" s="14">
        <v>8.0000000000000002E-3</v>
      </c>
      <c r="N17" s="14">
        <f t="shared" si="1"/>
        <v>6.5319726474218093E-3</v>
      </c>
      <c r="O17" s="14">
        <v>-3.7318166714901159E-2</v>
      </c>
      <c r="P17" s="14">
        <f t="shared" si="2"/>
        <v>-9.8318166714901151E-2</v>
      </c>
      <c r="Q17" s="14">
        <v>7.3999999999999996E-2</v>
      </c>
      <c r="R17" s="14">
        <f t="shared" si="3"/>
        <v>6.0420746988651727E-2</v>
      </c>
      <c r="S17" s="13">
        <v>2019.83</v>
      </c>
      <c r="T17" s="11">
        <v>1.81</v>
      </c>
      <c r="U17" s="15">
        <v>0.97966162884128738</v>
      </c>
    </row>
    <row r="18" spans="1:21">
      <c r="A18" s="5" t="s">
        <v>20</v>
      </c>
      <c r="B18" s="5" t="s">
        <v>77</v>
      </c>
      <c r="C18" s="8">
        <v>64.766666666666666</v>
      </c>
      <c r="D18" s="8">
        <v>-17.483333333333334</v>
      </c>
      <c r="E18" s="11">
        <v>7.5509999999999993</v>
      </c>
      <c r="F18" s="12">
        <v>178.59323659695039</v>
      </c>
      <c r="G18" s="12">
        <v>1026.7944868416123</v>
      </c>
      <c r="H18" s="12">
        <v>35.776147641228377</v>
      </c>
      <c r="I18" s="11">
        <v>-1.1083333333333334</v>
      </c>
      <c r="J18" s="5">
        <v>0.12</v>
      </c>
      <c r="K18" s="14">
        <v>-1.20432213548201E-3</v>
      </c>
      <c r="L18" s="14">
        <f t="shared" si="0"/>
        <v>7.7956778645179893E-3</v>
      </c>
      <c r="M18" s="14">
        <v>0.01</v>
      </c>
      <c r="N18" s="14">
        <f t="shared" si="1"/>
        <v>8.1649658092772612E-3</v>
      </c>
      <c r="O18" s="14">
        <v>-3.1049001816283242E-3</v>
      </c>
      <c r="P18" s="14">
        <f t="shared" si="2"/>
        <v>-6.4104900181628316E-2</v>
      </c>
      <c r="Q18" s="14">
        <v>5.7000000000000002E-2</v>
      </c>
      <c r="R18" s="14">
        <f t="shared" si="3"/>
        <v>4.654030511288039E-2</v>
      </c>
      <c r="S18" s="13">
        <v>579.74</v>
      </c>
      <c r="T18" s="11">
        <v>2.21</v>
      </c>
      <c r="U18" s="15">
        <v>0.86799999999999999</v>
      </c>
    </row>
    <row r="19" spans="1:21">
      <c r="A19" s="5" t="s">
        <v>21</v>
      </c>
      <c r="B19" s="5" t="s">
        <v>77</v>
      </c>
      <c r="C19" s="8">
        <v>65.16169444444445</v>
      </c>
      <c r="D19" s="8">
        <v>-16.924305555555556</v>
      </c>
      <c r="E19" s="11">
        <v>7.464999999999999</v>
      </c>
      <c r="F19" s="12">
        <v>182.17358027842067</v>
      </c>
      <c r="G19" s="12">
        <v>913.49385483931394</v>
      </c>
      <c r="H19" s="12">
        <v>45.563848836026374</v>
      </c>
      <c r="I19" s="11">
        <v>-0.95500000000000007</v>
      </c>
      <c r="J19" s="5">
        <v>0.12</v>
      </c>
      <c r="K19" s="14">
        <v>-1.0622828726722724E-2</v>
      </c>
      <c r="L19" s="14">
        <f t="shared" si="0"/>
        <v>-1.6228287267227252E-3</v>
      </c>
      <c r="M19" s="14">
        <v>1.7999999999999999E-2</v>
      </c>
      <c r="N19" s="14">
        <f t="shared" si="1"/>
        <v>1.4696938456699069E-2</v>
      </c>
      <c r="O19" s="14">
        <v>-5.8982182045458964E-2</v>
      </c>
      <c r="P19" s="14">
        <f t="shared" si="2"/>
        <v>-0.11998218204545896</v>
      </c>
      <c r="Q19" s="14">
        <v>5.3999999999999999E-2</v>
      </c>
      <c r="R19" s="14">
        <f t="shared" si="3"/>
        <v>4.4090815370097208E-2</v>
      </c>
      <c r="S19" s="13">
        <v>656.4</v>
      </c>
      <c r="T19" s="11">
        <v>1.99</v>
      </c>
      <c r="U19" s="15">
        <v>1.0189999999999999</v>
      </c>
    </row>
    <row r="20" spans="1:21">
      <c r="A20" s="5" t="s">
        <v>22</v>
      </c>
      <c r="B20" s="5" t="s">
        <v>77</v>
      </c>
      <c r="C20" s="8">
        <v>64.798444444444442</v>
      </c>
      <c r="D20" s="8">
        <v>-17.200333333333333</v>
      </c>
      <c r="E20" s="11">
        <v>9.1729999999999983</v>
      </c>
      <c r="F20" s="12">
        <v>139.3751703253445</v>
      </c>
      <c r="G20" s="12">
        <v>784.85418358043023</v>
      </c>
      <c r="H20" s="12">
        <v>43.951828296262121</v>
      </c>
      <c r="I20" s="11">
        <v>-1.4433333333333334</v>
      </c>
      <c r="J20" s="5">
        <v>0.12</v>
      </c>
      <c r="K20" s="14">
        <v>-6.3698125758965361E-3</v>
      </c>
      <c r="L20" s="14">
        <f t="shared" si="0"/>
        <v>2.6301874241034633E-3</v>
      </c>
      <c r="M20" s="14">
        <v>5.0000000000000001E-3</v>
      </c>
      <c r="N20" s="14">
        <f t="shared" si="1"/>
        <v>4.0824829046386306E-3</v>
      </c>
      <c r="O20" s="14">
        <v>1.6366774946461465E-2</v>
      </c>
      <c r="P20" s="14">
        <f t="shared" si="2"/>
        <v>-4.4633225053538533E-2</v>
      </c>
      <c r="Q20" s="14">
        <v>3.4000000000000002E-2</v>
      </c>
      <c r="R20" s="14">
        <f t="shared" si="3"/>
        <v>2.7760883751542689E-2</v>
      </c>
      <c r="S20" s="13">
        <v>945.24</v>
      </c>
      <c r="T20" s="11">
        <v>1.99</v>
      </c>
      <c r="U20" s="15">
        <v>0.98699999999999999</v>
      </c>
    </row>
    <row r="21" spans="1:21">
      <c r="A21" s="5" t="s">
        <v>23</v>
      </c>
      <c r="B21" s="5" t="s">
        <v>77</v>
      </c>
      <c r="C21" s="8">
        <v>65.25</v>
      </c>
      <c r="D21" s="8">
        <v>-16.483333333333334</v>
      </c>
      <c r="E21" s="11">
        <v>10.101000000000001</v>
      </c>
      <c r="F21" s="12">
        <v>129.86422120023306</v>
      </c>
      <c r="G21" s="12">
        <v>805.35963553701447</v>
      </c>
      <c r="H21" s="12">
        <v>30.684202113960254</v>
      </c>
      <c r="I21" s="11">
        <v>-1.1919999999999999</v>
      </c>
      <c r="J21" s="5">
        <v>0.12</v>
      </c>
      <c r="K21" s="14">
        <v>-1.6570668749511318E-2</v>
      </c>
      <c r="L21" s="14">
        <f t="shared" si="0"/>
        <v>-7.5706687495113185E-3</v>
      </c>
      <c r="M21" s="14">
        <v>8.9999999999999993E-3</v>
      </c>
      <c r="N21" s="14">
        <f t="shared" si="1"/>
        <v>7.3484692283495344E-3</v>
      </c>
      <c r="O21" s="14">
        <v>-3.1854607061712961E-3</v>
      </c>
      <c r="P21" s="14">
        <f t="shared" si="2"/>
        <v>-6.4185460706171288E-2</v>
      </c>
      <c r="Q21" s="14">
        <v>6.6000000000000003E-2</v>
      </c>
      <c r="R21" s="14">
        <f t="shared" si="3"/>
        <v>5.3888774341229927E-2</v>
      </c>
      <c r="S21" s="13">
        <v>713.11</v>
      </c>
      <c r="T21" s="11">
        <v>2.0499999999999998</v>
      </c>
      <c r="U21" s="15">
        <v>0.873</v>
      </c>
    </row>
    <row r="22" spans="1:21">
      <c r="A22" s="5" t="s">
        <v>24</v>
      </c>
      <c r="B22" s="5" t="s">
        <v>77</v>
      </c>
      <c r="C22" s="8">
        <v>65.426638888888888</v>
      </c>
      <c r="D22" s="8">
        <v>-16.81561111111111</v>
      </c>
      <c r="E22" s="11">
        <v>9.282</v>
      </c>
      <c r="F22" s="12"/>
      <c r="G22" s="12">
        <v>846.5707880044464</v>
      </c>
      <c r="H22" s="12">
        <v>30.645862525760958</v>
      </c>
      <c r="I22" s="11">
        <v>-9.1166666666666618E-2</v>
      </c>
      <c r="J22" s="5">
        <v>0.12</v>
      </c>
      <c r="K22" s="14">
        <v>-2.3246435330941423E-2</v>
      </c>
      <c r="L22" s="14">
        <f t="shared" si="0"/>
        <v>-1.4246435330941424E-2</v>
      </c>
      <c r="M22" s="14">
        <v>1.9E-2</v>
      </c>
      <c r="N22" s="14">
        <f t="shared" si="1"/>
        <v>1.5513435037626795E-2</v>
      </c>
      <c r="O22" s="14">
        <v>7.0505016470541304E-2</v>
      </c>
      <c r="P22" s="14">
        <f t="shared" si="2"/>
        <v>9.5050164705413054E-3</v>
      </c>
      <c r="Q22" s="14">
        <v>7.1999999999999995E-2</v>
      </c>
      <c r="R22" s="14">
        <f t="shared" si="3"/>
        <v>5.8787753826796275E-2</v>
      </c>
      <c r="S22" s="13">
        <v>672.97</v>
      </c>
      <c r="T22" s="11">
        <v>2.1</v>
      </c>
      <c r="U22" s="15">
        <v>1.056</v>
      </c>
    </row>
    <row r="23" spans="1:21">
      <c r="A23" s="5" t="s">
        <v>25</v>
      </c>
      <c r="B23" s="5" t="s">
        <v>77</v>
      </c>
      <c r="C23" s="8">
        <v>65.840166666666661</v>
      </c>
      <c r="D23" s="8">
        <v>-16.986222222222224</v>
      </c>
      <c r="E23" s="11">
        <v>7.8090000000000002</v>
      </c>
      <c r="F23" s="12">
        <v>146.34454654554551</v>
      </c>
      <c r="G23" s="12">
        <v>952.38212407728884</v>
      </c>
      <c r="H23" s="12">
        <v>31.047657244919613</v>
      </c>
      <c r="I23" s="11">
        <v>-1.5193333333333334</v>
      </c>
      <c r="J23" s="5">
        <v>0.12</v>
      </c>
      <c r="K23" s="14">
        <v>-5.9076692025773411E-4</v>
      </c>
      <c r="L23" s="14">
        <f t="shared" si="0"/>
        <v>8.4092330797422652E-3</v>
      </c>
      <c r="M23" s="14">
        <v>8.9999999999999993E-3</v>
      </c>
      <c r="N23" s="14">
        <f t="shared" si="1"/>
        <v>7.3484692283495344E-3</v>
      </c>
      <c r="O23" s="14">
        <v>-2.1047032587860962E-2</v>
      </c>
      <c r="P23" s="14">
        <f t="shared" si="2"/>
        <v>-8.204703258786096E-2</v>
      </c>
      <c r="Q23" s="14">
        <v>5.1999999999999998E-2</v>
      </c>
      <c r="R23" s="14">
        <f t="shared" si="3"/>
        <v>4.2457822208241756E-2</v>
      </c>
      <c r="S23" s="13">
        <v>469.77</v>
      </c>
      <c r="T23" s="11">
        <v>2.0299999999999998</v>
      </c>
      <c r="U23" s="15">
        <v>0.95499999999999996</v>
      </c>
    </row>
    <row r="24" spans="1:21">
      <c r="A24" s="5" t="s">
        <v>26</v>
      </c>
      <c r="B24" s="5" t="s">
        <v>78</v>
      </c>
      <c r="C24" s="8">
        <v>64.569694444444437</v>
      </c>
      <c r="D24" s="8">
        <v>-18.199666666666666</v>
      </c>
      <c r="E24" s="11">
        <v>6.492</v>
      </c>
      <c r="F24" s="12">
        <v>207.29356050674295</v>
      </c>
      <c r="G24" s="12">
        <v>1154.7933627268524</v>
      </c>
      <c r="H24" s="12">
        <v>33.835445527896781</v>
      </c>
      <c r="I24" s="11">
        <v>-1.3633333333333333</v>
      </c>
      <c r="J24" s="5">
        <v>0.12</v>
      </c>
      <c r="K24" s="14">
        <v>-4.6139666712171311E-3</v>
      </c>
      <c r="L24" s="14">
        <f t="shared" si="0"/>
        <v>4.3860333287828682E-3</v>
      </c>
      <c r="M24" s="14">
        <v>8.0000000000000002E-3</v>
      </c>
      <c r="N24" s="14">
        <f t="shared" si="1"/>
        <v>6.5319726474218093E-3</v>
      </c>
      <c r="O24" s="14">
        <v>-1.6292763099041638E-2</v>
      </c>
      <c r="P24" s="14">
        <f t="shared" si="2"/>
        <v>-7.7292763099041636E-2</v>
      </c>
      <c r="Q24" s="14">
        <v>3.1E-2</v>
      </c>
      <c r="R24" s="14">
        <f t="shared" si="3"/>
        <v>2.5311394008759508E-2</v>
      </c>
      <c r="S24" s="13">
        <v>446.27</v>
      </c>
      <c r="T24" s="11">
        <v>1.98</v>
      </c>
      <c r="U24" s="15">
        <v>0.63019252979680074</v>
      </c>
    </row>
    <row r="25" spans="1:21">
      <c r="A25" s="5" t="s">
        <v>27</v>
      </c>
      <c r="B25" s="5" t="s">
        <v>78</v>
      </c>
      <c r="C25" s="8">
        <v>64.57161111111111</v>
      </c>
      <c r="D25" s="8">
        <v>-18.07063888888889</v>
      </c>
      <c r="E25" s="11">
        <v>8.5069999999999997</v>
      </c>
      <c r="F25" s="12">
        <v>181.78425475516013</v>
      </c>
      <c r="G25" s="12">
        <v>881.89463297653072</v>
      </c>
      <c r="H25" s="12">
        <v>36.244435144673503</v>
      </c>
      <c r="I25" s="11">
        <v>-1.0931666666666664</v>
      </c>
      <c r="J25" s="5">
        <v>0.12</v>
      </c>
      <c r="K25" s="14">
        <v>2.4463521454735036E-3</v>
      </c>
      <c r="L25" s="14">
        <f t="shared" si="0"/>
        <v>1.1446352145473503E-2</v>
      </c>
      <c r="M25" s="14">
        <v>1.2999999999999999E-2</v>
      </c>
      <c r="N25" s="14">
        <f t="shared" si="1"/>
        <v>1.0614455552060439E-2</v>
      </c>
      <c r="O25" s="14">
        <v>1.7854936162779115E-2</v>
      </c>
      <c r="P25" s="14">
        <f t="shared" si="2"/>
        <v>-4.3145063837220887E-2</v>
      </c>
      <c r="Q25" s="14">
        <v>4.1000000000000002E-2</v>
      </c>
      <c r="R25" s="14">
        <f t="shared" si="3"/>
        <v>3.3476359818036774E-2</v>
      </c>
      <c r="S25" s="13">
        <v>604.25</v>
      </c>
      <c r="T25" s="11">
        <v>2.2999999999999998</v>
      </c>
      <c r="U25" s="15">
        <v>0.93100000000000005</v>
      </c>
    </row>
    <row r="26" spans="1:21">
      <c r="A26" s="5" t="s">
        <v>28</v>
      </c>
      <c r="B26" s="5" t="s">
        <v>78</v>
      </c>
      <c r="C26" s="8">
        <v>64.20183333333334</v>
      </c>
      <c r="D26" s="8">
        <v>-19.05563888888889</v>
      </c>
      <c r="E26" s="11">
        <v>5.918000000000001</v>
      </c>
      <c r="F26" s="12">
        <v>246.44729687530625</v>
      </c>
      <c r="G26" s="12">
        <v>1176.6605048524286</v>
      </c>
      <c r="H26" s="12">
        <v>35.913970161729289</v>
      </c>
      <c r="I26" s="11">
        <v>-0.74683333333333324</v>
      </c>
      <c r="J26" s="5">
        <v>0.12</v>
      </c>
      <c r="K26" s="14">
        <v>-2.5132806941557386E-3</v>
      </c>
      <c r="L26" s="14">
        <f t="shared" si="0"/>
        <v>6.4867193058442607E-3</v>
      </c>
      <c r="M26" s="14">
        <v>7.0000000000000001E-3</v>
      </c>
      <c r="N26" s="14">
        <f t="shared" si="1"/>
        <v>5.7154760664940825E-3</v>
      </c>
      <c r="O26" s="14">
        <v>1.2225490456426163E-2</v>
      </c>
      <c r="P26" s="14">
        <f t="shared" si="2"/>
        <v>-4.8774509543573832E-2</v>
      </c>
      <c r="Q26" s="14">
        <v>4.9000000000000002E-2</v>
      </c>
      <c r="R26" s="14">
        <f t="shared" si="3"/>
        <v>4.0008332465458582E-2</v>
      </c>
      <c r="S26" s="13">
        <v>440.82</v>
      </c>
      <c r="T26" s="11">
        <v>2.13</v>
      </c>
      <c r="U26" s="15">
        <v>0.84699999999999998</v>
      </c>
    </row>
    <row r="27" spans="1:21">
      <c r="A27" s="5" t="s">
        <v>29</v>
      </c>
      <c r="B27" s="5" t="s">
        <v>78</v>
      </c>
      <c r="C27" s="8">
        <v>64.381305555555542</v>
      </c>
      <c r="D27" s="8">
        <v>-18.250555555555554</v>
      </c>
      <c r="E27" s="11">
        <v>5.5709999999999997</v>
      </c>
      <c r="F27" s="12">
        <v>157.0974641506096</v>
      </c>
      <c r="G27" s="12">
        <v>1246.5472502903961</v>
      </c>
      <c r="H27" s="12">
        <v>34.529358833043972</v>
      </c>
      <c r="I27" s="11">
        <v>-0.29866666666666664</v>
      </c>
      <c r="J27" s="5">
        <v>0.12</v>
      </c>
      <c r="K27" s="14">
        <v>-1.1718702859019329E-2</v>
      </c>
      <c r="L27" s="14">
        <f t="shared" si="0"/>
        <v>-2.7187028590193296E-3</v>
      </c>
      <c r="M27" s="14">
        <v>6.0000000000000001E-3</v>
      </c>
      <c r="N27" s="14">
        <f t="shared" si="1"/>
        <v>4.8989794855663566E-3</v>
      </c>
      <c r="O27" s="14">
        <v>-2.0282247859798597E-2</v>
      </c>
      <c r="P27" s="14">
        <f t="shared" si="2"/>
        <v>-8.1282247859798595E-2</v>
      </c>
      <c r="Q27" s="14">
        <v>5.1999999999999998E-2</v>
      </c>
      <c r="R27" s="14">
        <f t="shared" si="3"/>
        <v>4.2457822208241756E-2</v>
      </c>
      <c r="S27" s="13">
        <v>511.7</v>
      </c>
      <c r="T27" s="11">
        <v>2.19</v>
      </c>
      <c r="U27" s="15">
        <v>0.84199999999999997</v>
      </c>
    </row>
    <row r="28" spans="1:21">
      <c r="A28" s="5" t="s">
        <v>30</v>
      </c>
      <c r="B28" s="5" t="s">
        <v>78</v>
      </c>
      <c r="C28" s="8">
        <v>64.826861111111114</v>
      </c>
      <c r="D28" s="8">
        <v>-17.702277777777777</v>
      </c>
      <c r="E28" s="11">
        <v>5.9030000000000005</v>
      </c>
      <c r="F28" s="12">
        <v>191.35620818199189</v>
      </c>
      <c r="G28" s="12">
        <v>1482.0795998151452</v>
      </c>
      <c r="H28" s="12">
        <v>39.235182767294148</v>
      </c>
      <c r="I28" s="11">
        <v>-0.47466666666666657</v>
      </c>
      <c r="J28" s="5">
        <v>0.12</v>
      </c>
      <c r="K28" s="14">
        <v>-1.9E-2</v>
      </c>
      <c r="L28" s="14">
        <f t="shared" si="0"/>
        <v>-0.01</v>
      </c>
      <c r="M28" s="14">
        <v>8.9999999999999993E-3</v>
      </c>
      <c r="N28" s="14">
        <f t="shared" si="1"/>
        <v>7.3484692283495344E-3</v>
      </c>
      <c r="O28" s="14">
        <v>0.188</v>
      </c>
      <c r="P28" s="14">
        <f t="shared" si="2"/>
        <v>0.127</v>
      </c>
      <c r="Q28" s="14">
        <v>6.5000000000000002E-2</v>
      </c>
      <c r="R28" s="14">
        <f t="shared" si="3"/>
        <v>5.3072277760302197E-2</v>
      </c>
      <c r="S28" s="13">
        <v>331.66</v>
      </c>
      <c r="T28" s="11">
        <v>2.16</v>
      </c>
      <c r="U28" s="15">
        <v>0.76300000000000001</v>
      </c>
    </row>
    <row r="29" spans="1:21">
      <c r="A29" s="5" t="s">
        <v>31</v>
      </c>
      <c r="B29" s="5" t="s">
        <v>78</v>
      </c>
      <c r="C29" s="8">
        <v>64.673000000000002</v>
      </c>
      <c r="D29" s="8">
        <v>-17.766111111111112</v>
      </c>
      <c r="E29" s="11">
        <v>8.3550000000000004</v>
      </c>
      <c r="F29" s="12">
        <v>164.60869726395268</v>
      </c>
      <c r="G29" s="12">
        <v>879.01105379513615</v>
      </c>
      <c r="H29" s="12">
        <v>21.096265291083263</v>
      </c>
      <c r="I29" s="11">
        <v>-0.87549999999999972</v>
      </c>
      <c r="J29" s="5">
        <v>0.12</v>
      </c>
      <c r="K29" s="14">
        <v>-3.9370912875411924E-3</v>
      </c>
      <c r="L29" s="14">
        <f t="shared" si="0"/>
        <v>5.0629087124588069E-3</v>
      </c>
      <c r="M29" s="14">
        <v>1.4999999999999999E-2</v>
      </c>
      <c r="N29" s="14">
        <f t="shared" si="1"/>
        <v>1.2247448713915891E-2</v>
      </c>
      <c r="O29" s="14">
        <v>1.766138793243572E-2</v>
      </c>
      <c r="P29" s="14">
        <f t="shared" si="2"/>
        <v>-4.3338612067564279E-2</v>
      </c>
      <c r="Q29" s="14">
        <v>6.0999999999999999E-2</v>
      </c>
      <c r="R29" s="14">
        <f t="shared" si="3"/>
        <v>4.9806291436591293E-2</v>
      </c>
      <c r="S29" s="13">
        <v>441.18</v>
      </c>
      <c r="T29" s="11">
        <v>2.17</v>
      </c>
      <c r="U29" s="15">
        <v>1.113</v>
      </c>
    </row>
    <row r="30" spans="1:21">
      <c r="A30" s="5" t="s">
        <v>32</v>
      </c>
      <c r="B30" s="5" t="s">
        <v>78</v>
      </c>
      <c r="C30" s="8">
        <v>64.642527777777786</v>
      </c>
      <c r="D30" s="8">
        <v>-17.868583333333333</v>
      </c>
      <c r="E30" s="11">
        <v>7.6669999999999998</v>
      </c>
      <c r="F30" s="12">
        <v>178.63758990887112</v>
      </c>
      <c r="G30" s="12">
        <v>1106.2531131733761</v>
      </c>
      <c r="H30" s="12">
        <v>33.076968083883948</v>
      </c>
      <c r="I30" s="11">
        <v>-0.56949999999999967</v>
      </c>
      <c r="J30" s="5">
        <v>0.12</v>
      </c>
      <c r="K30" s="14">
        <v>-1.298968320568878E-2</v>
      </c>
      <c r="L30" s="14">
        <f t="shared" si="0"/>
        <v>-3.9896832056887811E-3</v>
      </c>
      <c r="M30" s="14">
        <v>5.0000000000000001E-3</v>
      </c>
      <c r="N30" s="14">
        <f t="shared" si="1"/>
        <v>4.0824829046386306E-3</v>
      </c>
      <c r="O30" s="14">
        <v>-5.457599308093114E-2</v>
      </c>
      <c r="P30" s="14">
        <f t="shared" si="2"/>
        <v>-0.11557599308093114</v>
      </c>
      <c r="Q30" s="14">
        <v>3.7999999999999999E-2</v>
      </c>
      <c r="R30" s="14">
        <f t="shared" si="3"/>
        <v>3.102687007525359E-2</v>
      </c>
      <c r="S30" s="13">
        <v>588.33000000000004</v>
      </c>
      <c r="T30" s="11">
        <v>2.3199999999999998</v>
      </c>
      <c r="U30" s="15">
        <v>0.81200000000000006</v>
      </c>
    </row>
    <row r="31" spans="1:21">
      <c r="A31" s="5" t="s">
        <v>33</v>
      </c>
      <c r="B31" s="5" t="s">
        <v>78</v>
      </c>
      <c r="C31" s="8">
        <v>63.97902777777778</v>
      </c>
      <c r="D31" s="8">
        <v>-18.896277777777776</v>
      </c>
      <c r="E31" s="11">
        <v>6.6239999999999997</v>
      </c>
      <c r="F31" s="12">
        <v>205.05451025150197</v>
      </c>
      <c r="G31" s="12">
        <v>980.8174187827085</v>
      </c>
      <c r="H31" s="12">
        <v>43.090626907223971</v>
      </c>
      <c r="I31" s="11">
        <v>-0.88149999999999995</v>
      </c>
      <c r="J31" s="5">
        <v>0.12</v>
      </c>
      <c r="K31" s="14">
        <v>-1.4846013058051277E-2</v>
      </c>
      <c r="L31" s="14">
        <f t="shared" si="0"/>
        <v>-5.8460130580512779E-3</v>
      </c>
      <c r="M31" s="14">
        <v>0.01</v>
      </c>
      <c r="N31" s="14">
        <f t="shared" si="1"/>
        <v>8.1649658092772612E-3</v>
      </c>
      <c r="O31" s="14">
        <v>-1.8419406968931632E-2</v>
      </c>
      <c r="P31" s="14">
        <f t="shared" si="2"/>
        <v>-7.9419406968931627E-2</v>
      </c>
      <c r="Q31" s="14">
        <v>2.8000000000000001E-2</v>
      </c>
      <c r="R31" s="14">
        <f t="shared" si="3"/>
        <v>2.286190426597633E-2</v>
      </c>
      <c r="S31" s="13">
        <v>490.95</v>
      </c>
      <c r="T31" s="11">
        <v>2.02</v>
      </c>
      <c r="U31" s="15">
        <v>1.0089999999999999</v>
      </c>
    </row>
    <row r="32" spans="1:21">
      <c r="A32" s="5" t="s">
        <v>34</v>
      </c>
      <c r="B32" s="5" t="s">
        <v>78</v>
      </c>
      <c r="C32" s="8">
        <v>64.110305555555556</v>
      </c>
      <c r="D32" s="8">
        <v>-18.461583333333333</v>
      </c>
      <c r="E32" s="11">
        <v>5.5619999999999994</v>
      </c>
      <c r="F32" s="12">
        <v>150.98574978357988</v>
      </c>
      <c r="G32" s="12">
        <v>1328.7292569601439</v>
      </c>
      <c r="H32" s="12">
        <v>41.963760948373626</v>
      </c>
      <c r="I32" s="11">
        <v>-0.98183333333333311</v>
      </c>
      <c r="J32" s="5">
        <v>0.12</v>
      </c>
      <c r="K32" s="14">
        <v>3.1143408095686336E-3</v>
      </c>
      <c r="L32" s="14">
        <f t="shared" si="0"/>
        <v>1.2114340809568632E-2</v>
      </c>
      <c r="M32" s="14">
        <v>0.02</v>
      </c>
      <c r="N32" s="14">
        <f t="shared" si="1"/>
        <v>1.6329931618554522E-2</v>
      </c>
      <c r="O32" s="14">
        <v>-1.9879601333413609E-2</v>
      </c>
      <c r="P32" s="14">
        <f t="shared" si="2"/>
        <v>-8.0879601333413612E-2</v>
      </c>
      <c r="Q32" s="14">
        <v>7.4999999999999997E-2</v>
      </c>
      <c r="R32" s="14">
        <f t="shared" si="3"/>
        <v>6.1237243569579457E-2</v>
      </c>
      <c r="S32" s="13">
        <v>372.75</v>
      </c>
      <c r="T32" s="11">
        <v>2.0499999999999998</v>
      </c>
      <c r="U32" s="15">
        <v>0.77800000000000002</v>
      </c>
    </row>
    <row r="33" spans="1:21">
      <c r="A33" s="5" t="s">
        <v>35</v>
      </c>
      <c r="B33" s="5" t="s">
        <v>78</v>
      </c>
      <c r="C33" s="8">
        <v>64.105777777777774</v>
      </c>
      <c r="D33" s="8">
        <v>-18.665416666666665</v>
      </c>
      <c r="E33" s="11">
        <v>7.3090000000000002</v>
      </c>
      <c r="F33" s="12"/>
      <c r="G33" s="12">
        <v>715.92863120292759</v>
      </c>
      <c r="H33" s="12">
        <v>24.637861083930286</v>
      </c>
      <c r="I33" s="11">
        <v>-1.4678333333333331</v>
      </c>
      <c r="J33" s="5">
        <v>0.12</v>
      </c>
      <c r="K33" s="14">
        <v>-1.7372890617691449E-2</v>
      </c>
      <c r="L33" s="14">
        <f t="shared" si="0"/>
        <v>-8.3728906176914492E-3</v>
      </c>
      <c r="M33" s="14">
        <v>1.2E-2</v>
      </c>
      <c r="N33" s="14">
        <f t="shared" si="1"/>
        <v>9.7979589711327131E-3</v>
      </c>
      <c r="O33" s="14">
        <v>-2.0516246705922989E-2</v>
      </c>
      <c r="P33" s="14">
        <f t="shared" si="2"/>
        <v>-8.1516246705922987E-2</v>
      </c>
      <c r="Q33" s="14">
        <v>5.7000000000000002E-2</v>
      </c>
      <c r="R33" s="14">
        <f t="shared" si="3"/>
        <v>4.654030511288039E-2</v>
      </c>
      <c r="S33" s="13">
        <v>737.69</v>
      </c>
      <c r="T33" s="11">
        <v>2.0099999999999998</v>
      </c>
      <c r="U33" s="15">
        <v>1.0175850557789359</v>
      </c>
    </row>
    <row r="34" spans="1:21">
      <c r="A34" s="5" t="s">
        <v>2</v>
      </c>
      <c r="B34" s="5" t="s">
        <v>78</v>
      </c>
      <c r="C34" s="8">
        <v>64.172166666666669</v>
      </c>
      <c r="D34" s="8">
        <v>-19.138527777777778</v>
      </c>
      <c r="E34" s="11">
        <v>7.1059999999999999</v>
      </c>
      <c r="F34" s="12">
        <v>188.35849647733528</v>
      </c>
      <c r="G34" s="12">
        <v>1230.7276145035785</v>
      </c>
      <c r="H34" s="12">
        <v>33.845009398848404</v>
      </c>
      <c r="I34" s="11">
        <v>-1.26</v>
      </c>
      <c r="J34" s="5" t="s">
        <v>234</v>
      </c>
      <c r="K34" s="14">
        <v>-2.2266953265021722E-2</v>
      </c>
      <c r="L34" s="14">
        <f t="shared" si="0"/>
        <v>-1.3266953265021723E-2</v>
      </c>
      <c r="M34" s="14" t="s">
        <v>234</v>
      </c>
      <c r="N34" s="14" t="s">
        <v>234</v>
      </c>
      <c r="O34" s="14">
        <v>5.946044498762304E-2</v>
      </c>
      <c r="P34" s="14">
        <f t="shared" si="2"/>
        <v>-1.5395550123769586E-3</v>
      </c>
      <c r="Q34" s="14" t="s">
        <v>234</v>
      </c>
      <c r="R34" s="14" t="s">
        <v>234</v>
      </c>
      <c r="S34" s="49" t="s">
        <v>68</v>
      </c>
      <c r="T34" s="18" t="s">
        <v>68</v>
      </c>
      <c r="U34" s="18" t="s">
        <v>68</v>
      </c>
    </row>
    <row r="35" spans="1:21">
      <c r="A35" s="5" t="s">
        <v>143</v>
      </c>
      <c r="B35" s="5" t="s">
        <v>78</v>
      </c>
      <c r="C35" s="8">
        <v>64.322166666666661</v>
      </c>
      <c r="D35" s="8">
        <v>-18.4605</v>
      </c>
      <c r="E35" s="11">
        <v>5.4080000000000004</v>
      </c>
      <c r="F35" s="12">
        <v>129.04513342241711</v>
      </c>
      <c r="G35" s="12">
        <v>1566.1839926058228</v>
      </c>
      <c r="H35" s="12">
        <v>26.311891075777822</v>
      </c>
      <c r="I35" s="17">
        <v>-0.79</v>
      </c>
      <c r="J35" s="5" t="s">
        <v>234</v>
      </c>
      <c r="K35" s="14">
        <v>-1.3890027788489179E-2</v>
      </c>
      <c r="L35" s="14">
        <f t="shared" si="0"/>
        <v>-4.8900277884891801E-3</v>
      </c>
      <c r="M35" s="14" t="s">
        <v>234</v>
      </c>
      <c r="N35" s="14" t="s">
        <v>234</v>
      </c>
      <c r="O35" s="14">
        <v>8.2561940464933696E-3</v>
      </c>
      <c r="P35" s="14">
        <f t="shared" si="2"/>
        <v>-5.2743805953506626E-2</v>
      </c>
      <c r="Q35" s="14" t="s">
        <v>234</v>
      </c>
      <c r="R35" s="14" t="s">
        <v>234</v>
      </c>
      <c r="S35" s="49" t="s">
        <v>68</v>
      </c>
      <c r="T35" s="18" t="s">
        <v>68</v>
      </c>
      <c r="U35" s="18" t="s">
        <v>68</v>
      </c>
    </row>
    <row r="36" spans="1:21">
      <c r="A36" s="5" t="s">
        <v>144</v>
      </c>
      <c r="B36" s="5" t="s">
        <v>78</v>
      </c>
      <c r="C36" s="8">
        <v>64.320499999999996</v>
      </c>
      <c r="D36" s="8">
        <v>-18.432611111111111</v>
      </c>
      <c r="E36" s="11">
        <v>5.2879999999999994</v>
      </c>
      <c r="F36" s="12">
        <v>123.49403017226854</v>
      </c>
      <c r="G36" s="12">
        <v>1396.1329203252437</v>
      </c>
      <c r="H36" s="12">
        <v>35.182549592196146</v>
      </c>
      <c r="I36" s="11">
        <v>-0.35099999999999998</v>
      </c>
      <c r="J36" s="5">
        <v>0.12</v>
      </c>
      <c r="K36" s="14">
        <v>-1.9E-2</v>
      </c>
      <c r="L36" s="14">
        <f t="shared" si="0"/>
        <v>-0.01</v>
      </c>
      <c r="M36" s="14">
        <v>1.2999999999999999E-2</v>
      </c>
      <c r="N36" s="14">
        <f t="shared" si="1"/>
        <v>1.0614455552060439E-2</v>
      </c>
      <c r="O36" s="14">
        <v>-2.8000000000000001E-2</v>
      </c>
      <c r="P36" s="14">
        <f t="shared" si="2"/>
        <v>-8.8999999999999996E-2</v>
      </c>
      <c r="Q36" s="14">
        <v>5.2999999999999999E-2</v>
      </c>
      <c r="R36" s="14">
        <f t="shared" si="3"/>
        <v>4.3274318789169479E-2</v>
      </c>
      <c r="S36" s="13">
        <v>451.31</v>
      </c>
      <c r="T36" s="11">
        <v>2.02</v>
      </c>
      <c r="U36" s="15">
        <v>0.90800000000000003</v>
      </c>
    </row>
    <row r="37" spans="1:21">
      <c r="A37" s="5" t="s">
        <v>38</v>
      </c>
      <c r="B37" s="5" t="s">
        <v>79</v>
      </c>
      <c r="C37" s="8">
        <v>63.792499999999997</v>
      </c>
      <c r="D37" s="8">
        <v>-19.924666666666667</v>
      </c>
      <c r="E37" s="11">
        <v>6.9550000000000001</v>
      </c>
      <c r="F37" s="12">
        <v>170.78415436503047</v>
      </c>
      <c r="G37" s="12">
        <v>821.57976843235951</v>
      </c>
      <c r="H37" s="12">
        <v>38.820546468496786</v>
      </c>
      <c r="I37" s="11">
        <v>-1.6080000000000001</v>
      </c>
      <c r="J37" s="5">
        <v>0.12</v>
      </c>
      <c r="K37" s="14">
        <v>2E-3</v>
      </c>
      <c r="L37" s="14">
        <f t="shared" si="0"/>
        <v>1.0999999999999999E-2</v>
      </c>
      <c r="M37" s="14">
        <v>8.0000000000000002E-3</v>
      </c>
      <c r="N37" s="14">
        <f t="shared" si="1"/>
        <v>6.5319726474218093E-3</v>
      </c>
      <c r="O37" s="14">
        <v>0.17899999999999999</v>
      </c>
      <c r="P37" s="14">
        <f t="shared" si="2"/>
        <v>0.11799999999999999</v>
      </c>
      <c r="Q37" s="14">
        <v>0.128</v>
      </c>
      <c r="R37" s="14">
        <f t="shared" si="3"/>
        <v>0.10451156235874895</v>
      </c>
      <c r="S37" s="13">
        <v>532.21</v>
      </c>
      <c r="T37" s="11">
        <v>1.75</v>
      </c>
      <c r="U37" s="15">
        <v>0.57199999999999995</v>
      </c>
    </row>
    <row r="38" spans="1:21">
      <c r="A38" s="5" t="s">
        <v>39</v>
      </c>
      <c r="B38" s="5" t="s">
        <v>79</v>
      </c>
      <c r="C38" s="8">
        <v>63.792499999999997</v>
      </c>
      <c r="D38" s="8">
        <v>-19.924250000000001</v>
      </c>
      <c r="E38" s="11">
        <v>4.5589999999999993</v>
      </c>
      <c r="F38" s="12">
        <v>75.885099023288873</v>
      </c>
      <c r="G38" s="12">
        <v>623.41379913318258</v>
      </c>
      <c r="H38" s="12">
        <v>36.077950894077389</v>
      </c>
      <c r="I38" s="11">
        <v>-1.5566666666666662</v>
      </c>
      <c r="J38" s="5">
        <v>0.12</v>
      </c>
      <c r="K38" s="14">
        <v>-4.22370734560573E-3</v>
      </c>
      <c r="L38" s="14">
        <f t="shared" si="0"/>
        <v>4.7762926543942694E-3</v>
      </c>
      <c r="M38" s="14">
        <v>6.0000000000000001E-3</v>
      </c>
      <c r="N38" s="14">
        <f t="shared" si="1"/>
        <v>4.8989794855663566E-3</v>
      </c>
      <c r="O38" s="14">
        <v>5.2404035115499736E-2</v>
      </c>
      <c r="P38" s="14">
        <f t="shared" si="2"/>
        <v>-8.5959648845002623E-3</v>
      </c>
      <c r="Q38" s="14">
        <v>6.3E-2</v>
      </c>
      <c r="R38" s="14">
        <f t="shared" si="3"/>
        <v>5.1439284598446745E-2</v>
      </c>
      <c r="S38" s="13">
        <v>612.69000000000005</v>
      </c>
      <c r="T38" s="11">
        <v>2.0499999999999998</v>
      </c>
      <c r="U38" s="15">
        <v>1.0054836184940299</v>
      </c>
    </row>
    <row r="39" spans="1:21">
      <c r="A39" s="5" t="s">
        <v>40</v>
      </c>
      <c r="B39" s="5" t="s">
        <v>79</v>
      </c>
      <c r="C39" s="8">
        <v>63.792499999999997</v>
      </c>
      <c r="D39" s="8">
        <v>-19.924250000000001</v>
      </c>
      <c r="E39" s="11">
        <v>4.5</v>
      </c>
      <c r="F39" s="12"/>
      <c r="G39" s="12">
        <v>509.91291857662083</v>
      </c>
      <c r="H39" s="12">
        <v>32.545192255727329</v>
      </c>
      <c r="I39" s="11">
        <v>-2.4804666666666666</v>
      </c>
      <c r="J39" s="5">
        <v>0.12</v>
      </c>
      <c r="K39" s="14">
        <v>-8.5517125654008697E-3</v>
      </c>
      <c r="L39" s="14">
        <f t="shared" si="0"/>
        <v>4.4828743459912959E-4</v>
      </c>
      <c r="M39" s="14">
        <v>1.4999999999999999E-2</v>
      </c>
      <c r="N39" s="14">
        <f t="shared" si="1"/>
        <v>1.2247448713915891E-2</v>
      </c>
      <c r="O39" s="14">
        <v>0.2947289092545286</v>
      </c>
      <c r="P39" s="14">
        <f t="shared" si="2"/>
        <v>0.23372890925452861</v>
      </c>
      <c r="Q39" s="14">
        <v>0.1</v>
      </c>
      <c r="R39" s="14">
        <f t="shared" si="3"/>
        <v>8.1649658092772609E-2</v>
      </c>
      <c r="S39" s="13">
        <v>975.54</v>
      </c>
      <c r="T39" s="11">
        <v>1.32</v>
      </c>
      <c r="U39" s="15">
        <v>0.55961683393256212</v>
      </c>
    </row>
    <row r="40" spans="1:21">
      <c r="A40" s="5" t="s">
        <v>41</v>
      </c>
      <c r="B40" s="5" t="s">
        <v>79</v>
      </c>
      <c r="C40" s="8">
        <v>64.053416666666664</v>
      </c>
      <c r="D40" s="8">
        <v>-19.731138888888886</v>
      </c>
      <c r="E40" s="11">
        <v>5.6309999999999993</v>
      </c>
      <c r="F40" s="12">
        <v>162.30641624942584</v>
      </c>
      <c r="G40" s="12">
        <v>1214.5875810299387</v>
      </c>
      <c r="H40" s="12">
        <v>39.882957150578299</v>
      </c>
      <c r="I40" s="11">
        <v>-1.2313333333333332</v>
      </c>
      <c r="J40" s="5">
        <v>0.12</v>
      </c>
      <c r="K40" s="14">
        <v>-9.9088128101883916E-4</v>
      </c>
      <c r="L40" s="14">
        <f t="shared" si="0"/>
        <v>8.0091187189811602E-3</v>
      </c>
      <c r="M40" s="14">
        <v>5.0000000000000001E-3</v>
      </c>
      <c r="N40" s="14">
        <f t="shared" si="1"/>
        <v>4.0824829046386306E-3</v>
      </c>
      <c r="O40" s="14">
        <v>-5.7305663468153363E-2</v>
      </c>
      <c r="P40" s="14">
        <f t="shared" si="2"/>
        <v>-0.11830566346815335</v>
      </c>
      <c r="Q40" s="14">
        <v>0.112</v>
      </c>
      <c r="R40" s="14">
        <f t="shared" si="3"/>
        <v>9.144761706390532E-2</v>
      </c>
      <c r="S40" s="13">
        <v>542.29999999999995</v>
      </c>
      <c r="T40" s="11">
        <v>2.2999999999999998</v>
      </c>
      <c r="U40" s="15">
        <v>0.98599999999999999</v>
      </c>
    </row>
    <row r="41" spans="1:21">
      <c r="A41" s="5" t="s">
        <v>42</v>
      </c>
      <c r="B41" s="5" t="s">
        <v>79</v>
      </c>
      <c r="C41" s="8">
        <v>64.055472222222221</v>
      </c>
      <c r="D41" s="8">
        <v>-19.775111111111109</v>
      </c>
      <c r="E41" s="11">
        <v>5.5370000000000008</v>
      </c>
      <c r="F41" s="12">
        <v>163.9492648009055</v>
      </c>
      <c r="G41" s="12">
        <v>1265.6509623671359</v>
      </c>
      <c r="H41" s="12">
        <v>39.737351004434593</v>
      </c>
      <c r="I41" s="11">
        <v>-1.2011666666666667</v>
      </c>
      <c r="J41" s="5">
        <v>0.12</v>
      </c>
      <c r="K41" s="14">
        <v>-1.0400795059541459E-2</v>
      </c>
      <c r="L41" s="14">
        <f t="shared" si="0"/>
        <v>-1.4007950595414601E-3</v>
      </c>
      <c r="M41" s="14">
        <v>1.0999999999999999E-2</v>
      </c>
      <c r="N41" s="14">
        <f t="shared" si="1"/>
        <v>8.9814623902049872E-3</v>
      </c>
      <c r="O41" s="14">
        <v>4.0751329431574362E-3</v>
      </c>
      <c r="P41" s="14">
        <f t="shared" si="2"/>
        <v>-5.6924867056842562E-2</v>
      </c>
      <c r="Q41" s="14">
        <v>2.7E-2</v>
      </c>
      <c r="R41" s="14">
        <f t="shared" si="3"/>
        <v>2.2045407685048604E-2</v>
      </c>
      <c r="S41" s="13">
        <v>507.8</v>
      </c>
      <c r="T41" s="11">
        <v>2.0499999999999998</v>
      </c>
      <c r="U41" s="15">
        <v>1.0049999999999999</v>
      </c>
    </row>
    <row r="42" spans="1:21">
      <c r="A42" s="5" t="s">
        <v>43</v>
      </c>
      <c r="B42" s="5" t="s">
        <v>79</v>
      </c>
      <c r="C42" s="8">
        <v>64.010555555555555</v>
      </c>
      <c r="D42" s="8">
        <v>-19.076944444444443</v>
      </c>
      <c r="E42" s="11">
        <v>2.2939999999999996</v>
      </c>
      <c r="F42" s="12">
        <v>26.609282214435485</v>
      </c>
      <c r="G42" s="12">
        <v>635.42871238899352</v>
      </c>
      <c r="H42" s="12">
        <v>29.928692353521594</v>
      </c>
      <c r="I42" s="11">
        <v>-0.82899999999999974</v>
      </c>
      <c r="J42" s="5">
        <v>0.12</v>
      </c>
      <c r="K42" s="14">
        <v>-1.2286115859243014E-3</v>
      </c>
      <c r="L42" s="14">
        <f t="shared" si="0"/>
        <v>7.7713884140756979E-3</v>
      </c>
      <c r="M42" s="14">
        <v>1.2999999999999999E-2</v>
      </c>
      <c r="N42" s="14">
        <f t="shared" si="1"/>
        <v>1.0614455552060439E-2</v>
      </c>
      <c r="O42" s="14">
        <v>-7.8550632081190924E-2</v>
      </c>
      <c r="P42" s="14">
        <f t="shared" si="2"/>
        <v>-0.13955063208119092</v>
      </c>
      <c r="Q42" s="14">
        <v>8.8999999999999996E-2</v>
      </c>
      <c r="R42" s="14">
        <f t="shared" si="3"/>
        <v>7.266819570256762E-2</v>
      </c>
      <c r="S42" s="13">
        <v>868.5</v>
      </c>
      <c r="T42" s="11">
        <v>2.15</v>
      </c>
      <c r="U42" s="15">
        <v>1.109</v>
      </c>
    </row>
    <row r="43" spans="1:21">
      <c r="A43" s="5" t="s">
        <v>44</v>
      </c>
      <c r="B43" s="5" t="s">
        <v>79</v>
      </c>
      <c r="C43" s="8">
        <v>63.678138888888888</v>
      </c>
      <c r="D43" s="8">
        <v>-19.947611111111112</v>
      </c>
      <c r="E43" s="11">
        <v>3.8220000000000005</v>
      </c>
      <c r="F43" s="12">
        <v>63.277175913087824</v>
      </c>
      <c r="G43" s="12">
        <v>649.92670771767223</v>
      </c>
      <c r="H43" s="12">
        <v>29.831635884241155</v>
      </c>
      <c r="I43" s="11">
        <v>-1.382333333333333</v>
      </c>
      <c r="J43" s="5">
        <v>0.12</v>
      </c>
      <c r="K43" s="14">
        <v>-7.2740612384904462E-3</v>
      </c>
      <c r="L43" s="14">
        <f t="shared" si="0"/>
        <v>1.7259387615095531E-3</v>
      </c>
      <c r="M43" s="14">
        <v>8.9999999999999993E-3</v>
      </c>
      <c r="N43" s="14">
        <f t="shared" si="1"/>
        <v>7.3484692283495344E-3</v>
      </c>
      <c r="O43" s="14">
        <v>-1.9968743081318248E-2</v>
      </c>
      <c r="P43" s="14">
        <f t="shared" si="2"/>
        <v>-8.096874308131824E-2</v>
      </c>
      <c r="Q43" s="14">
        <v>4.3999999999999997E-2</v>
      </c>
      <c r="R43" s="14">
        <f t="shared" si="3"/>
        <v>3.5925849560819949E-2</v>
      </c>
      <c r="S43" s="13">
        <v>668.05</v>
      </c>
      <c r="T43" s="11">
        <v>2</v>
      </c>
      <c r="U43" s="15">
        <v>1.196</v>
      </c>
    </row>
    <row r="44" spans="1:21">
      <c r="A44" s="5" t="s">
        <v>45</v>
      </c>
      <c r="B44" s="5" t="s">
        <v>79</v>
      </c>
      <c r="C44" s="8">
        <v>63.501111111111108</v>
      </c>
      <c r="D44" s="8">
        <v>-18.988055555555558</v>
      </c>
      <c r="E44" s="11">
        <v>4.7780000000000005</v>
      </c>
      <c r="F44" s="12"/>
      <c r="G44" s="12">
        <v>556.97132882854748</v>
      </c>
      <c r="H44" s="12">
        <v>31.05627764179442</v>
      </c>
      <c r="I44" s="11">
        <v>-0.90916666666666734</v>
      </c>
      <c r="J44" s="5">
        <v>0.12</v>
      </c>
      <c r="K44" s="14">
        <v>-1.4483629309988916E-2</v>
      </c>
      <c r="L44" s="14">
        <f t="shared" si="0"/>
        <v>-5.4836293099889168E-3</v>
      </c>
      <c r="M44" s="14">
        <v>0.01</v>
      </c>
      <c r="N44" s="14">
        <f t="shared" si="1"/>
        <v>8.1649658092772612E-3</v>
      </c>
      <c r="O44" s="14">
        <v>1.3216713456207663E-2</v>
      </c>
      <c r="P44" s="14">
        <f t="shared" si="2"/>
        <v>-4.7783286543792339E-2</v>
      </c>
      <c r="Q44" s="14">
        <v>5.8999999999999997E-2</v>
      </c>
      <c r="R44" s="14">
        <f t="shared" si="3"/>
        <v>4.8173298274735835E-2</v>
      </c>
      <c r="S44" s="13">
        <v>909.4</v>
      </c>
      <c r="T44" s="11">
        <v>2.11</v>
      </c>
      <c r="U44" s="15">
        <v>0.68698668867090917</v>
      </c>
    </row>
    <row r="45" spans="1:21">
      <c r="A45" s="5" t="s">
        <v>46</v>
      </c>
      <c r="B45" s="5" t="s">
        <v>80</v>
      </c>
      <c r="C45" s="8">
        <v>64.796111111111102</v>
      </c>
      <c r="D45" s="8">
        <v>-23.646944444444443</v>
      </c>
      <c r="E45" s="11">
        <v>5.1080000000000005</v>
      </c>
      <c r="F45" s="12"/>
      <c r="G45" s="12">
        <v>61.796703845721503</v>
      </c>
      <c r="H45" s="12">
        <v>31.534857972471684</v>
      </c>
      <c r="I45" s="11">
        <v>0.10749999999999993</v>
      </c>
      <c r="J45" s="5">
        <v>0.12</v>
      </c>
      <c r="K45" s="14">
        <v>-4.402858449731957E-2</v>
      </c>
      <c r="L45" s="14">
        <f t="shared" si="0"/>
        <v>-3.5028584497319569E-2</v>
      </c>
      <c r="M45" s="14">
        <v>0.01</v>
      </c>
      <c r="N45" s="14">
        <f t="shared" si="1"/>
        <v>8.1649658092772612E-3</v>
      </c>
      <c r="O45" s="14">
        <v>-0.39899877293903224</v>
      </c>
      <c r="P45" s="14">
        <f t="shared" si="2"/>
        <v>-0.45999877293903224</v>
      </c>
      <c r="Q45" s="14">
        <v>9.4E-2</v>
      </c>
      <c r="R45" s="14">
        <f t="shared" si="3"/>
        <v>7.675067860720626E-2</v>
      </c>
      <c r="S45" s="13">
        <v>12601.57</v>
      </c>
      <c r="T45" s="11">
        <v>2.0099999999999998</v>
      </c>
      <c r="U45" s="15">
        <v>0.24199999999999999</v>
      </c>
    </row>
    <row r="46" spans="1:21">
      <c r="A46" s="5" t="s">
        <v>47</v>
      </c>
      <c r="B46" s="5" t="s">
        <v>80</v>
      </c>
      <c r="C46" s="8">
        <v>64.894166666666678</v>
      </c>
      <c r="D46" s="8">
        <v>-23.796666666666667</v>
      </c>
      <c r="E46" s="11">
        <v>4.2765582499999999</v>
      </c>
      <c r="F46" s="12">
        <v>26.342012217754846</v>
      </c>
      <c r="G46" s="12">
        <v>136</v>
      </c>
      <c r="H46" s="12">
        <v>26</v>
      </c>
      <c r="I46" s="11">
        <v>-0.52100000000000002</v>
      </c>
      <c r="J46" s="5">
        <v>0.12</v>
      </c>
      <c r="K46" s="14">
        <v>-2.8000000000000001E-2</v>
      </c>
      <c r="L46" s="14">
        <f t="shared" si="0"/>
        <v>-1.9000000000000003E-2</v>
      </c>
      <c r="M46" s="14">
        <v>1.2E-2</v>
      </c>
      <c r="N46" s="14">
        <f t="shared" si="1"/>
        <v>9.7979589711327131E-3</v>
      </c>
      <c r="O46" s="14">
        <v>-7.8E-2</v>
      </c>
      <c r="P46" s="14">
        <f t="shared" si="2"/>
        <v>-0.13900000000000001</v>
      </c>
      <c r="Q46" s="14">
        <v>0.128</v>
      </c>
      <c r="R46" s="14">
        <f t="shared" si="3"/>
        <v>0.10451156235874895</v>
      </c>
      <c r="S46" s="13">
        <v>3951.65</v>
      </c>
      <c r="T46" s="11">
        <v>2.14</v>
      </c>
      <c r="U46" s="15">
        <v>0.81066176000000001</v>
      </c>
    </row>
    <row r="47" spans="1:21">
      <c r="A47" s="5" t="s">
        <v>48</v>
      </c>
      <c r="B47" s="5" t="s">
        <v>80</v>
      </c>
      <c r="C47" s="8">
        <v>64.81583333333333</v>
      </c>
      <c r="D47" s="8">
        <v>-23.63111111111111</v>
      </c>
      <c r="E47" s="11">
        <v>5.5470000000000006</v>
      </c>
      <c r="F47" s="12"/>
      <c r="G47" s="12">
        <v>47.659155914717161</v>
      </c>
      <c r="H47" s="12">
        <v>123.04640874061677</v>
      </c>
      <c r="I47" s="11">
        <v>-0.879</v>
      </c>
      <c r="J47" s="5">
        <v>0.12</v>
      </c>
      <c r="K47" s="14">
        <v>1.8751680709689581E-3</v>
      </c>
      <c r="L47" s="14">
        <f t="shared" si="0"/>
        <v>1.0875168070968957E-2</v>
      </c>
      <c r="M47" s="14">
        <v>0.01</v>
      </c>
      <c r="N47" s="14">
        <f t="shared" si="1"/>
        <v>8.1649658092772612E-3</v>
      </c>
      <c r="O47" s="14">
        <v>0.26394061060328566</v>
      </c>
      <c r="P47" s="14">
        <f t="shared" si="2"/>
        <v>0.20294061060328566</v>
      </c>
      <c r="Q47" s="14">
        <v>8.5000000000000006E-2</v>
      </c>
      <c r="R47" s="14">
        <f t="shared" si="3"/>
        <v>6.940220937885673E-2</v>
      </c>
      <c r="S47" s="13">
        <v>10075.35</v>
      </c>
      <c r="T47" s="11">
        <v>1.63</v>
      </c>
      <c r="U47" s="16">
        <v>0.68700000000000006</v>
      </c>
    </row>
    <row r="48" spans="1:21">
      <c r="A48" s="5" t="s">
        <v>49</v>
      </c>
      <c r="B48" s="5" t="s">
        <v>81</v>
      </c>
      <c r="C48" s="8">
        <v>64.766666666666666</v>
      </c>
      <c r="D48" s="8">
        <v>-16.5</v>
      </c>
      <c r="E48" s="11">
        <v>4.8629999999999987</v>
      </c>
      <c r="F48" s="12">
        <v>100.9235234483516</v>
      </c>
      <c r="G48" s="12">
        <v>1215.9893209097834</v>
      </c>
      <c r="H48" s="12">
        <v>34.716321043810851</v>
      </c>
      <c r="I48" s="11">
        <v>-1.1613333333333333</v>
      </c>
      <c r="J48" s="5">
        <v>0.12</v>
      </c>
      <c r="K48" s="14">
        <v>-1.9175069801301205E-3</v>
      </c>
      <c r="L48" s="14">
        <f t="shared" si="0"/>
        <v>7.0824930198698788E-3</v>
      </c>
      <c r="M48" s="14">
        <v>4.0000000000000001E-3</v>
      </c>
      <c r="N48" s="14">
        <f t="shared" si="1"/>
        <v>3.2659863237109047E-3</v>
      </c>
      <c r="O48" s="14">
        <v>-7.8749147034934935E-2</v>
      </c>
      <c r="P48" s="14">
        <f t="shared" si="2"/>
        <v>-0.13974914703493493</v>
      </c>
      <c r="Q48" s="14">
        <v>3.9E-2</v>
      </c>
      <c r="R48" s="14">
        <f t="shared" si="3"/>
        <v>3.1843366656181316E-2</v>
      </c>
      <c r="S48" s="13">
        <v>292.43</v>
      </c>
      <c r="T48" s="11">
        <v>1.8</v>
      </c>
      <c r="U48" s="15">
        <v>0.68596783757608892</v>
      </c>
    </row>
    <row r="49" spans="1:21">
      <c r="A49" s="5" t="s">
        <v>50</v>
      </c>
      <c r="B49" s="5" t="s">
        <v>81</v>
      </c>
      <c r="C49" s="9">
        <v>64.86666666666666</v>
      </c>
      <c r="D49" s="9">
        <v>-16.350000000000001</v>
      </c>
      <c r="E49" s="11">
        <v>6.4490999999999996</v>
      </c>
      <c r="F49" s="12">
        <v>185.39883232344684</v>
      </c>
      <c r="G49" s="29">
        <v>971</v>
      </c>
      <c r="H49" s="12">
        <v>34</v>
      </c>
      <c r="I49" s="11">
        <v>-1.2090000000000001</v>
      </c>
      <c r="J49" s="5">
        <v>0.12</v>
      </c>
      <c r="K49" s="14">
        <v>-1.5257423731405506E-2</v>
      </c>
      <c r="L49" s="14">
        <f t="shared" si="0"/>
        <v>-6.2574237314055071E-3</v>
      </c>
      <c r="M49" s="14">
        <v>8.9999999999999993E-3</v>
      </c>
      <c r="N49" s="14">
        <f t="shared" si="1"/>
        <v>7.3484692283495344E-3</v>
      </c>
      <c r="O49" s="14">
        <v>2.8286436263172052E-2</v>
      </c>
      <c r="P49" s="14">
        <f t="shared" si="2"/>
        <v>-3.2713563736827947E-2</v>
      </c>
      <c r="Q49" s="14">
        <v>6.4000000000000001E-2</v>
      </c>
      <c r="R49" s="14">
        <f t="shared" si="3"/>
        <v>5.2255781179374475E-2</v>
      </c>
      <c r="S49" s="13">
        <v>437.1</v>
      </c>
      <c r="T49" s="11">
        <v>2.21</v>
      </c>
      <c r="U49" s="15">
        <v>0.89200000000000002</v>
      </c>
    </row>
    <row r="50" spans="1:21">
      <c r="A50" s="5" t="s">
        <v>51</v>
      </c>
      <c r="B50" s="5" t="s">
        <v>81</v>
      </c>
      <c r="C50" s="9">
        <v>64.766666666666666</v>
      </c>
      <c r="D50" s="9">
        <v>-16.633333333333301</v>
      </c>
      <c r="E50" s="11">
        <v>5.05</v>
      </c>
      <c r="F50" s="12">
        <v>100.7535624492875</v>
      </c>
      <c r="G50" s="12">
        <v>1310.1061414136368</v>
      </c>
      <c r="H50" s="12">
        <v>71.377129564723631</v>
      </c>
      <c r="I50" s="11">
        <v>-1.5313333333333334</v>
      </c>
      <c r="J50" s="5">
        <v>0.12</v>
      </c>
      <c r="K50" s="14">
        <v>-7.5562927157532545E-3</v>
      </c>
      <c r="L50" s="14">
        <f t="shared" si="0"/>
        <v>1.4437072842467449E-3</v>
      </c>
      <c r="M50" s="14">
        <v>1.4E-2</v>
      </c>
      <c r="N50" s="14">
        <f t="shared" si="1"/>
        <v>1.1430952132988165E-2</v>
      </c>
      <c r="O50" s="14">
        <v>9.0223050744726516E-3</v>
      </c>
      <c r="P50" s="14">
        <f t="shared" si="2"/>
        <v>-5.1977694925527347E-2</v>
      </c>
      <c r="Q50" s="14">
        <v>5.2999999999999999E-2</v>
      </c>
      <c r="R50" s="14">
        <f t="shared" si="3"/>
        <v>4.3274318789169479E-2</v>
      </c>
      <c r="S50" s="13">
        <v>605.84</v>
      </c>
      <c r="T50" s="11">
        <v>2.06</v>
      </c>
      <c r="U50" s="15">
        <v>0.89600000000000002</v>
      </c>
    </row>
    <row r="51" spans="1:21" ht="17" customHeight="1">
      <c r="A51" s="5" t="s">
        <v>52</v>
      </c>
      <c r="B51" s="5" t="s">
        <v>81</v>
      </c>
      <c r="C51" s="9">
        <v>64.766666666666666</v>
      </c>
      <c r="D51" s="9">
        <v>-16.5</v>
      </c>
      <c r="E51" s="11">
        <v>4.4581999999999997</v>
      </c>
      <c r="F51" s="12">
        <v>100.9235234483516</v>
      </c>
      <c r="G51" s="29">
        <v>1363</v>
      </c>
      <c r="H51" s="12">
        <v>32</v>
      </c>
      <c r="I51" s="11">
        <v>-1.3108333333333335</v>
      </c>
      <c r="J51" s="5">
        <v>0.12</v>
      </c>
      <c r="K51" s="14">
        <v>-2.7201597131938864E-2</v>
      </c>
      <c r="L51" s="14">
        <f t="shared" si="0"/>
        <v>-1.8201597131938863E-2</v>
      </c>
      <c r="M51" s="14">
        <v>7.0000000000000001E-3</v>
      </c>
      <c r="N51" s="14">
        <f t="shared" si="1"/>
        <v>5.7154760664940825E-3</v>
      </c>
      <c r="O51" s="14">
        <v>0.19132881204603561</v>
      </c>
      <c r="P51" s="14">
        <f t="shared" si="2"/>
        <v>0.13032881204603561</v>
      </c>
      <c r="Q51" s="14">
        <v>0.156</v>
      </c>
      <c r="R51" s="14">
        <f t="shared" si="3"/>
        <v>0.12737346662472526</v>
      </c>
      <c r="S51" s="13">
        <v>349.65</v>
      </c>
      <c r="T51" s="11">
        <v>2.27</v>
      </c>
      <c r="U51" s="15">
        <v>1.0960000000000001</v>
      </c>
    </row>
    <row r="52" spans="1:21">
      <c r="A52" s="5" t="s">
        <v>53</v>
      </c>
      <c r="B52" s="5" t="s">
        <v>81</v>
      </c>
      <c r="C52" s="8">
        <v>64.931634000000003</v>
      </c>
      <c r="D52" s="8">
        <v>-16.369409999999998</v>
      </c>
      <c r="E52" s="11">
        <v>5.2083000000000004</v>
      </c>
      <c r="F52" s="12">
        <v>190.96046340000001</v>
      </c>
      <c r="G52" s="29">
        <v>800</v>
      </c>
      <c r="H52" s="12">
        <v>39</v>
      </c>
      <c r="I52" s="11">
        <v>-1.227315801776</v>
      </c>
      <c r="J52" s="5">
        <v>0.12</v>
      </c>
      <c r="K52" s="14">
        <v>-2.7721291655634622E-2</v>
      </c>
      <c r="L52" s="14">
        <f t="shared" si="0"/>
        <v>-1.8721291655634624E-2</v>
      </c>
      <c r="M52" s="14">
        <v>1.7999999999999999E-2</v>
      </c>
      <c r="N52" s="14">
        <f t="shared" si="1"/>
        <v>1.4696938456699069E-2</v>
      </c>
      <c r="O52" s="14">
        <v>5.0476202730590815E-2</v>
      </c>
      <c r="P52" s="14">
        <f t="shared" si="2"/>
        <v>-1.0523797269409184E-2</v>
      </c>
      <c r="Q52" s="14">
        <v>4.1000000000000002E-2</v>
      </c>
      <c r="R52" s="14">
        <f t="shared" si="3"/>
        <v>3.3476359818036774E-2</v>
      </c>
      <c r="S52" s="13">
        <v>600</v>
      </c>
      <c r="T52" s="5">
        <v>2.35</v>
      </c>
      <c r="U52" s="20">
        <v>0.77369207424440156</v>
      </c>
    </row>
    <row r="53" spans="1:21">
      <c r="A53" s="5" t="s">
        <v>54</v>
      </c>
      <c r="B53" s="5" t="s">
        <v>81</v>
      </c>
      <c r="C53" s="8">
        <v>64.884200000000007</v>
      </c>
      <c r="D53" s="8">
        <v>-16.438683000000001</v>
      </c>
      <c r="E53" s="11">
        <v>5.4832999999999998</v>
      </c>
      <c r="F53" s="12">
        <v>199.22000489999999</v>
      </c>
      <c r="G53" s="29">
        <v>814</v>
      </c>
      <c r="H53" s="12">
        <v>38</v>
      </c>
      <c r="I53" s="11">
        <v>-1.7590187380275</v>
      </c>
      <c r="J53" s="5">
        <v>0.12</v>
      </c>
      <c r="K53" s="14">
        <v>-1.0487491158815438E-2</v>
      </c>
      <c r="L53" s="14">
        <f t="shared" si="0"/>
        <v>-1.4874911588154387E-3</v>
      </c>
      <c r="M53" s="14">
        <v>5.0000000000000001E-3</v>
      </c>
      <c r="N53" s="14">
        <f t="shared" si="1"/>
        <v>4.0824829046386306E-3</v>
      </c>
      <c r="O53" s="14">
        <v>-1.1304788957331932E-3</v>
      </c>
      <c r="P53" s="14">
        <f t="shared" si="2"/>
        <v>-6.2130478895733192E-2</v>
      </c>
      <c r="Q53" s="14">
        <v>5.5E-2</v>
      </c>
      <c r="R53" s="14">
        <f t="shared" si="3"/>
        <v>4.4907311951024938E-2</v>
      </c>
      <c r="S53" s="13">
        <v>760</v>
      </c>
      <c r="T53" s="5">
        <v>2.25</v>
      </c>
      <c r="U53" s="20">
        <v>0.78646126289627538</v>
      </c>
    </row>
    <row r="54" spans="1:21">
      <c r="A54" s="5" t="s">
        <v>55</v>
      </c>
      <c r="B54" s="5" t="s">
        <v>81</v>
      </c>
      <c r="C54" s="8">
        <v>64.807933000000006</v>
      </c>
      <c r="D54" s="8">
        <v>-16.544433000000001</v>
      </c>
      <c r="E54" s="11">
        <v>5.2949999999999999</v>
      </c>
      <c r="F54" s="12">
        <v>131.2614136</v>
      </c>
      <c r="G54" s="29">
        <v>1395</v>
      </c>
      <c r="H54" s="12">
        <v>42</v>
      </c>
      <c r="I54" s="11">
        <v>-1.5684932428284999</v>
      </c>
      <c r="J54" s="5">
        <v>0.12</v>
      </c>
      <c r="K54" s="14">
        <v>-3.1255248469890928E-3</v>
      </c>
      <c r="L54" s="14">
        <f t="shared" si="0"/>
        <v>5.8744751530109066E-3</v>
      </c>
      <c r="M54" s="14">
        <v>8.0000000000000002E-3</v>
      </c>
      <c r="N54" s="14">
        <f t="shared" si="1"/>
        <v>6.5319726474218093E-3</v>
      </c>
      <c r="O54" s="14">
        <v>3.7962964017265212E-2</v>
      </c>
      <c r="P54" s="14">
        <f t="shared" si="2"/>
        <v>-2.3037035982734787E-2</v>
      </c>
      <c r="Q54" s="14">
        <v>7.8E-2</v>
      </c>
      <c r="R54" s="14">
        <f t="shared" si="3"/>
        <v>6.3686733312362631E-2</v>
      </c>
      <c r="S54" s="13">
        <v>465</v>
      </c>
      <c r="T54" s="5">
        <v>2.09</v>
      </c>
      <c r="U54" s="20">
        <v>0.91362043748997979</v>
      </c>
    </row>
    <row r="55" spans="1:21">
      <c r="A55" s="5" t="s">
        <v>56</v>
      </c>
      <c r="B55" s="5" t="s">
        <v>81</v>
      </c>
      <c r="C55" s="8">
        <v>64.822567000000006</v>
      </c>
      <c r="D55" s="8">
        <v>-16.559833000000001</v>
      </c>
      <c r="E55" s="11">
        <v>4.7066999999999997</v>
      </c>
      <c r="F55" s="12">
        <v>106.97276170000001</v>
      </c>
      <c r="G55" s="29">
        <v>1392</v>
      </c>
      <c r="H55" s="12">
        <v>36</v>
      </c>
      <c r="I55" s="11">
        <v>-1.0119319013365005</v>
      </c>
      <c r="J55" s="5">
        <v>0.12</v>
      </c>
      <c r="K55" s="14">
        <v>-2.8127754203642434E-4</v>
      </c>
      <c r="L55" s="14">
        <f t="shared" si="0"/>
        <v>8.718722457963575E-3</v>
      </c>
      <c r="M55" s="14">
        <v>1.2E-2</v>
      </c>
      <c r="N55" s="14">
        <f t="shared" si="1"/>
        <v>9.7979589711327131E-3</v>
      </c>
      <c r="O55" s="14">
        <v>0.24212842813976873</v>
      </c>
      <c r="P55" s="14">
        <f t="shared" si="2"/>
        <v>0.18112842813976873</v>
      </c>
      <c r="Q55" s="14">
        <v>8.5000000000000006E-2</v>
      </c>
      <c r="R55" s="14">
        <f t="shared" si="3"/>
        <v>6.940220937885673E-2</v>
      </c>
      <c r="S55" s="13">
        <v>538</v>
      </c>
      <c r="T55" s="5">
        <v>1.75</v>
      </c>
      <c r="U55" s="20">
        <v>0.79125573141170369</v>
      </c>
    </row>
    <row r="56" spans="1:21">
      <c r="A56" s="5" t="s">
        <v>57</v>
      </c>
      <c r="B56" s="5" t="s">
        <v>81</v>
      </c>
      <c r="C56" s="8">
        <v>64.835132999999999</v>
      </c>
      <c r="D56" s="8">
        <v>-16.5017</v>
      </c>
      <c r="E56" s="11">
        <v>4.03</v>
      </c>
      <c r="F56" s="12">
        <v>38.000286350000003</v>
      </c>
      <c r="G56" s="29">
        <v>1138</v>
      </c>
      <c r="H56" s="12">
        <v>64</v>
      </c>
      <c r="I56" s="11">
        <v>-0.93251847251450004</v>
      </c>
      <c r="J56" s="5">
        <v>0.12</v>
      </c>
      <c r="K56" s="14">
        <v>1.3243824380998817E-3</v>
      </c>
      <c r="L56" s="14">
        <f t="shared" si="0"/>
        <v>1.0324382438099881E-2</v>
      </c>
      <c r="M56" s="14">
        <v>0.01</v>
      </c>
      <c r="N56" s="14">
        <f t="shared" si="1"/>
        <v>8.1649658092772612E-3</v>
      </c>
      <c r="O56" s="14">
        <v>7.8885470328355578E-2</v>
      </c>
      <c r="P56" s="14">
        <f t="shared" si="2"/>
        <v>1.7885470328355579E-2</v>
      </c>
      <c r="Q56" s="14">
        <v>5.7000000000000002E-2</v>
      </c>
      <c r="R56" s="14">
        <f t="shared" si="3"/>
        <v>4.654030511288039E-2</v>
      </c>
      <c r="S56" s="13">
        <v>587</v>
      </c>
      <c r="T56" s="5">
        <v>2.4</v>
      </c>
      <c r="U56" s="20">
        <v>0.87</v>
      </c>
    </row>
    <row r="57" spans="1:21">
      <c r="A57" s="5" t="s">
        <v>58</v>
      </c>
      <c r="B57" s="5" t="s">
        <v>81</v>
      </c>
      <c r="C57" s="8">
        <v>64.834467000000004</v>
      </c>
      <c r="D57" s="8">
        <v>-16.495950000000001</v>
      </c>
      <c r="E57" s="11">
        <v>5.585</v>
      </c>
      <c r="F57" s="12">
        <v>159.57608391440399</v>
      </c>
      <c r="G57" s="29">
        <v>1214</v>
      </c>
      <c r="H57" s="12">
        <v>49</v>
      </c>
      <c r="I57" s="11">
        <v>-1.4932506873690001</v>
      </c>
      <c r="J57" s="5">
        <v>0.12</v>
      </c>
      <c r="K57" s="14">
        <v>-1.4732367498261796E-2</v>
      </c>
      <c r="L57" s="14">
        <f t="shared" si="0"/>
        <v>-5.7323674982617968E-3</v>
      </c>
      <c r="M57" s="14">
        <v>8.9999999999999993E-3</v>
      </c>
      <c r="N57" s="14">
        <f t="shared" si="1"/>
        <v>7.3484692283495344E-3</v>
      </c>
      <c r="O57" s="14">
        <v>3.5455332630217849E-2</v>
      </c>
      <c r="P57" s="14">
        <f t="shared" si="2"/>
        <v>-2.5544667369782149E-2</v>
      </c>
      <c r="Q57" s="14">
        <v>5.0999999999999997E-2</v>
      </c>
      <c r="R57" s="14">
        <f t="shared" si="3"/>
        <v>4.1641325627314027E-2</v>
      </c>
      <c r="S57" s="13">
        <v>584.9</v>
      </c>
      <c r="T57" s="5">
        <v>2.1800000000000002</v>
      </c>
      <c r="U57" s="20">
        <v>0.60136911559548278</v>
      </c>
    </row>
    <row r="58" spans="1:21">
      <c r="A58" s="5" t="s">
        <v>59</v>
      </c>
      <c r="B58" s="5" t="s">
        <v>81</v>
      </c>
      <c r="C58" s="8">
        <v>64.746566999999999</v>
      </c>
      <c r="D58" s="8">
        <v>-16.494917000000001</v>
      </c>
      <c r="E58" s="11">
        <v>3.9550000000000001</v>
      </c>
      <c r="F58" s="12">
        <v>105.302007</v>
      </c>
      <c r="G58" s="29">
        <v>1286</v>
      </c>
      <c r="H58" s="12">
        <v>36</v>
      </c>
      <c r="I58" s="11">
        <v>-0.95203815985100027</v>
      </c>
      <c r="J58" s="5">
        <v>0.12</v>
      </c>
      <c r="K58" s="14">
        <v>-9.5923188945948659E-4</v>
      </c>
      <c r="L58" s="14">
        <f t="shared" si="0"/>
        <v>8.0407681105405127E-3</v>
      </c>
      <c r="M58" s="14">
        <v>0.01</v>
      </c>
      <c r="N58" s="14">
        <f t="shared" si="1"/>
        <v>8.1649658092772612E-3</v>
      </c>
      <c r="O58" s="14">
        <v>1.8652215657569138E-2</v>
      </c>
      <c r="P58" s="14">
        <f t="shared" si="2"/>
        <v>-4.2347784342430861E-2</v>
      </c>
      <c r="Q58" s="14">
        <v>7.8E-2</v>
      </c>
      <c r="R58" s="14">
        <f t="shared" si="3"/>
        <v>6.3686733312362631E-2</v>
      </c>
      <c r="S58" s="13">
        <v>416</v>
      </c>
      <c r="T58" s="5">
        <v>2</v>
      </c>
      <c r="U58" s="20">
        <v>0.77642269562085908</v>
      </c>
    </row>
    <row r="59" spans="1:21">
      <c r="A59" s="5" t="s">
        <v>60</v>
      </c>
      <c r="B59" s="5" t="s">
        <v>81</v>
      </c>
      <c r="C59" s="8">
        <v>64.746066999999996</v>
      </c>
      <c r="D59" s="8">
        <v>-16.474132999999998</v>
      </c>
      <c r="E59" s="11">
        <v>4.29</v>
      </c>
      <c r="F59" s="12">
        <v>120.69723190000001</v>
      </c>
      <c r="G59" s="29">
        <v>1205</v>
      </c>
      <c r="H59" s="12">
        <v>39</v>
      </c>
      <c r="I59" s="11">
        <v>-1.2476696637850004</v>
      </c>
      <c r="J59" s="5">
        <v>0.12</v>
      </c>
      <c r="K59" s="14">
        <v>-1.4389390727529826E-2</v>
      </c>
      <c r="L59" s="14">
        <f t="shared" si="0"/>
        <v>-5.3893907275298272E-3</v>
      </c>
      <c r="M59" s="14">
        <v>8.0000000000000002E-3</v>
      </c>
      <c r="N59" s="14">
        <f t="shared" si="1"/>
        <v>6.5319726474218093E-3</v>
      </c>
      <c r="O59" s="14">
        <v>7.865220675850465E-2</v>
      </c>
      <c r="P59" s="14">
        <f t="shared" si="2"/>
        <v>1.7652206758504652E-2</v>
      </c>
      <c r="Q59" s="14">
        <v>5.2999999999999999E-2</v>
      </c>
      <c r="R59" s="14">
        <f t="shared" si="3"/>
        <v>4.3274318789169479E-2</v>
      </c>
      <c r="S59" s="13">
        <v>570</v>
      </c>
      <c r="T59" s="5">
        <v>2.16</v>
      </c>
      <c r="U59" s="20">
        <v>0.85907371003469912</v>
      </c>
    </row>
    <row r="60" spans="1:21">
      <c r="A60" s="5" t="s">
        <v>61</v>
      </c>
      <c r="B60" s="5" t="s">
        <v>81</v>
      </c>
      <c r="C60" s="8">
        <v>64.750600000000006</v>
      </c>
      <c r="D60" s="8">
        <v>-16.432967000000001</v>
      </c>
      <c r="E60" s="11">
        <v>6.3766999999999996</v>
      </c>
      <c r="F60" s="12">
        <v>184.1786664</v>
      </c>
      <c r="G60" s="29">
        <v>1191</v>
      </c>
      <c r="H60" s="12">
        <v>28</v>
      </c>
      <c r="I60" s="11">
        <v>-0.98140110832299998</v>
      </c>
      <c r="J60" s="5">
        <v>0.12</v>
      </c>
      <c r="K60" s="14">
        <v>2.1651069600041577E-3</v>
      </c>
      <c r="L60" s="14">
        <f t="shared" si="0"/>
        <v>1.1165106960004157E-2</v>
      </c>
      <c r="M60" s="14">
        <v>1.4E-2</v>
      </c>
      <c r="N60" s="14">
        <f t="shared" si="1"/>
        <v>1.1430952132988165E-2</v>
      </c>
      <c r="O60" s="14">
        <v>2.2468542227125059E-2</v>
      </c>
      <c r="P60" s="14">
        <f t="shared" si="2"/>
        <v>-3.8531457772874936E-2</v>
      </c>
      <c r="Q60" s="14">
        <v>7.8E-2</v>
      </c>
      <c r="R60" s="14">
        <f t="shared" si="3"/>
        <v>6.3686733312362631E-2</v>
      </c>
      <c r="S60" s="13">
        <v>548</v>
      </c>
      <c r="T60" s="5">
        <v>2.17</v>
      </c>
      <c r="U60" s="20">
        <v>0.9</v>
      </c>
    </row>
    <row r="61" spans="1:21">
      <c r="A61" s="5" t="s">
        <v>6</v>
      </c>
      <c r="B61" s="5" t="s">
        <v>81</v>
      </c>
      <c r="C61" s="8">
        <v>65.033333333333331</v>
      </c>
      <c r="D61" s="8">
        <v>-16.233333333333299</v>
      </c>
      <c r="E61" s="11">
        <v>7.4482999999999997</v>
      </c>
      <c r="F61" s="12">
        <v>135.39496515288468</v>
      </c>
      <c r="G61" s="29">
        <v>917</v>
      </c>
      <c r="H61" s="12">
        <v>40</v>
      </c>
      <c r="I61" s="11">
        <v>-2.3537852795199998</v>
      </c>
      <c r="J61" s="5">
        <v>0.12</v>
      </c>
      <c r="K61" s="14">
        <v>-1.5548100564677673E-2</v>
      </c>
      <c r="L61" s="14">
        <f t="shared" si="0"/>
        <v>-6.5481005646776738E-3</v>
      </c>
      <c r="M61" s="14">
        <v>1.2999999999999999E-2</v>
      </c>
      <c r="N61" s="14">
        <f t="shared" si="1"/>
        <v>1.0614455552060439E-2</v>
      </c>
      <c r="O61" s="14">
        <v>4.731345676838028E-2</v>
      </c>
      <c r="P61" s="14">
        <f t="shared" si="2"/>
        <v>-1.3686543231619719E-2</v>
      </c>
      <c r="Q61" s="14">
        <v>4.8000000000000001E-2</v>
      </c>
      <c r="R61" s="14">
        <f t="shared" si="3"/>
        <v>3.9191835884530853E-2</v>
      </c>
      <c r="S61" s="13">
        <v>790</v>
      </c>
      <c r="T61" s="5">
        <v>2.34</v>
      </c>
      <c r="U61" s="20">
        <v>0.77</v>
      </c>
    </row>
    <row r="62" spans="1:21">
      <c r="A62" s="6" t="s">
        <v>146</v>
      </c>
      <c r="B62" s="5"/>
      <c r="C62" s="8"/>
      <c r="D62" s="8"/>
      <c r="E62" s="11"/>
      <c r="F62" s="12"/>
      <c r="G62" s="29"/>
      <c r="H62" s="12"/>
      <c r="I62" s="11">
        <v>-2.1827794716574997</v>
      </c>
      <c r="J62" s="5">
        <v>0.12</v>
      </c>
      <c r="K62" s="14">
        <v>4.1999409050035193E-3</v>
      </c>
      <c r="L62" s="14">
        <f t="shared" si="0"/>
        <v>1.3199940905003519E-2</v>
      </c>
      <c r="M62" s="14">
        <v>2.1999999999999999E-2</v>
      </c>
      <c r="N62" s="14">
        <f t="shared" si="1"/>
        <v>1.7962924780409974E-2</v>
      </c>
      <c r="O62" s="14">
        <v>-1.2355112106944739E-2</v>
      </c>
      <c r="P62" s="14">
        <f t="shared" si="2"/>
        <v>-7.3355112106944731E-2</v>
      </c>
      <c r="Q62" s="14">
        <v>5.2999999999999999E-2</v>
      </c>
      <c r="R62" s="14">
        <f t="shared" si="3"/>
        <v>4.3274318789169479E-2</v>
      </c>
      <c r="S62" s="13">
        <v>728</v>
      </c>
      <c r="T62" s="5">
        <v>2.25</v>
      </c>
      <c r="U62" s="31"/>
    </row>
    <row r="63" spans="1:21">
      <c r="A63" s="6" t="s">
        <v>183</v>
      </c>
      <c r="B63" s="5"/>
      <c r="C63" s="8"/>
      <c r="D63" s="8"/>
      <c r="E63" s="11"/>
      <c r="F63" s="12"/>
      <c r="G63" s="29"/>
      <c r="H63" s="12"/>
      <c r="I63" s="11">
        <f>AVERAGE(I61:I62)</f>
        <v>-2.2682823755887496</v>
      </c>
      <c r="J63" s="5">
        <v>0.12</v>
      </c>
      <c r="K63" s="14"/>
      <c r="L63" s="14">
        <f t="shared" si="0"/>
        <v>8.9999999999999993E-3</v>
      </c>
      <c r="M63" s="14">
        <v>1.2999999999999999E-2</v>
      </c>
      <c r="N63" s="14">
        <f t="shared" si="1"/>
        <v>1.0614455552060439E-2</v>
      </c>
      <c r="O63" s="14">
        <f>AVERAGE(O61:O62)</f>
        <v>1.747917233071777E-2</v>
      </c>
      <c r="P63" s="14">
        <f t="shared" si="2"/>
        <v>-4.3520827669282225E-2</v>
      </c>
      <c r="Q63" s="14">
        <f>_xlfn.STDEV.P(O61:O62)</f>
        <v>2.983428443766251E-2</v>
      </c>
      <c r="R63" s="14"/>
      <c r="S63" s="13"/>
      <c r="T63" s="5"/>
      <c r="U63" s="31"/>
    </row>
    <row r="64" spans="1:21">
      <c r="A64" s="5" t="s">
        <v>62</v>
      </c>
      <c r="B64" s="5" t="s">
        <v>81</v>
      </c>
      <c r="C64" s="8">
        <v>65.027972222222218</v>
      </c>
      <c r="D64" s="8">
        <v>-16.228999999999999</v>
      </c>
      <c r="E64" s="11">
        <v>7.92</v>
      </c>
      <c r="F64" s="12">
        <v>134.78850625512197</v>
      </c>
      <c r="G64" s="29">
        <v>779.06756385436813</v>
      </c>
      <c r="H64" s="12">
        <v>15</v>
      </c>
      <c r="I64" s="11">
        <v>-2.0626583188174998</v>
      </c>
      <c r="J64" s="5">
        <v>0.12</v>
      </c>
      <c r="K64" s="14">
        <v>-2.6409752493147247E-2</v>
      </c>
      <c r="L64" s="14">
        <f t="shared" si="0"/>
        <v>-1.7409752493147246E-2</v>
      </c>
      <c r="M64" s="14">
        <v>1.4999999999999999E-2</v>
      </c>
      <c r="N64" s="14">
        <f t="shared" si="1"/>
        <v>1.2247448713915891E-2</v>
      </c>
      <c r="O64" s="14">
        <v>1.5619429651350658E-2</v>
      </c>
      <c r="P64" s="14">
        <f t="shared" si="2"/>
        <v>-4.5380570348649341E-2</v>
      </c>
      <c r="Q64" s="14">
        <v>0.06</v>
      </c>
      <c r="R64" s="14">
        <f t="shared" si="3"/>
        <v>4.8989794855663564E-2</v>
      </c>
      <c r="S64" s="31"/>
      <c r="T64" s="5">
        <v>2.21</v>
      </c>
      <c r="U64" s="31"/>
    </row>
    <row r="65" spans="1:21">
      <c r="A65" s="5" t="s">
        <v>139</v>
      </c>
      <c r="B65" s="5" t="s">
        <v>79</v>
      </c>
      <c r="C65" s="30">
        <v>63.61</v>
      </c>
      <c r="D65" s="30">
        <v>-19.04</v>
      </c>
      <c r="E65" s="11">
        <v>5.35</v>
      </c>
      <c r="F65" s="26"/>
      <c r="G65" s="36">
        <v>70</v>
      </c>
      <c r="H65" s="12"/>
      <c r="I65" s="11">
        <v>-1.0306666666666668</v>
      </c>
      <c r="J65" s="5">
        <v>0.12</v>
      </c>
      <c r="K65" s="14">
        <v>7.089003654132172E-3</v>
      </c>
      <c r="L65" s="14">
        <f t="shared" si="0"/>
        <v>1.608900365413217E-2</v>
      </c>
      <c r="M65" s="14">
        <v>1.7999999999999999E-2</v>
      </c>
      <c r="N65" s="14">
        <f t="shared" si="1"/>
        <v>1.4696938456699069E-2</v>
      </c>
      <c r="O65" s="14">
        <v>0.1782197094957268</v>
      </c>
      <c r="P65" s="14">
        <f t="shared" si="2"/>
        <v>0.1172197094957268</v>
      </c>
      <c r="Q65" s="14">
        <v>4.9000000000000002E-2</v>
      </c>
      <c r="R65" s="14">
        <f t="shared" si="3"/>
        <v>4.0008332465458582E-2</v>
      </c>
      <c r="S65" s="13">
        <v>7459.4500000000007</v>
      </c>
      <c r="U65" s="30" t="s">
        <v>164</v>
      </c>
    </row>
    <row r="66" spans="1:21">
      <c r="A66" s="5" t="s">
        <v>140</v>
      </c>
      <c r="B66" s="5" t="s">
        <v>79</v>
      </c>
      <c r="C66" s="30">
        <v>64.02</v>
      </c>
      <c r="D66" s="30">
        <v>-19.649999999999999</v>
      </c>
      <c r="E66" s="11">
        <v>2.95</v>
      </c>
      <c r="F66" s="26"/>
      <c r="G66" s="36">
        <v>30</v>
      </c>
      <c r="H66" s="12"/>
      <c r="I66" s="11">
        <v>1.902333333333333</v>
      </c>
      <c r="J66" s="5">
        <v>0.12</v>
      </c>
      <c r="K66" s="14">
        <v>-1.9026455270977172E-2</v>
      </c>
      <c r="L66" s="14">
        <f t="shared" si="0"/>
        <v>-1.0026455270977173E-2</v>
      </c>
      <c r="M66" s="14">
        <v>7.0000000000000001E-3</v>
      </c>
      <c r="N66" s="14">
        <f t="shared" si="1"/>
        <v>5.7154760664940825E-3</v>
      </c>
      <c r="O66" s="14">
        <v>0.13288024689267183</v>
      </c>
      <c r="P66" s="14">
        <f t="shared" si="2"/>
        <v>7.1880246892671834E-2</v>
      </c>
      <c r="Q66" s="14">
        <v>0.14299999999999999</v>
      </c>
      <c r="R66" s="14">
        <f t="shared" si="3"/>
        <v>0.11675901107266483</v>
      </c>
      <c r="S66" s="13">
        <v>15722.289999999999</v>
      </c>
      <c r="U66" s="30" t="s">
        <v>164</v>
      </c>
    </row>
    <row r="67" spans="1:21">
      <c r="A67" s="40" t="s">
        <v>141</v>
      </c>
      <c r="B67" s="40" t="s">
        <v>77</v>
      </c>
      <c r="C67" s="48">
        <v>65.72</v>
      </c>
      <c r="D67" s="48">
        <v>-16.73</v>
      </c>
      <c r="E67" s="43">
        <v>9.4450000000000006E-2</v>
      </c>
      <c r="F67" s="41"/>
      <c r="G67" s="46">
        <v>55.709147796110557</v>
      </c>
      <c r="H67" s="46">
        <v>33.13023019434695</v>
      </c>
      <c r="I67" s="43">
        <v>3.7969182506914998</v>
      </c>
      <c r="J67" s="40">
        <v>0.12</v>
      </c>
      <c r="K67" s="47">
        <v>-5.3974634884628628E-2</v>
      </c>
      <c r="L67" s="47">
        <f t="shared" si="0"/>
        <v>-4.4974634884628627E-2</v>
      </c>
      <c r="M67" s="47">
        <v>1.0999999999999999E-2</v>
      </c>
      <c r="N67" s="47">
        <f>M67/SQRT(6)*2</f>
        <v>8.9814623902049872E-3</v>
      </c>
      <c r="O67" s="47">
        <v>0.65347846974158796</v>
      </c>
      <c r="P67" s="47">
        <f t="shared" si="2"/>
        <v>0.59247846974158791</v>
      </c>
      <c r="Q67" s="47">
        <v>3.9E-2</v>
      </c>
      <c r="R67" s="47">
        <f>Q67/SQRT(6)*2</f>
        <v>3.1843366656181316E-2</v>
      </c>
      <c r="S67" s="48"/>
      <c r="T67" s="43">
        <v>0.7</v>
      </c>
      <c r="U67" s="48" t="s">
        <v>164</v>
      </c>
    </row>
    <row r="68" spans="1:21">
      <c r="C68" s="4"/>
      <c r="D68" s="4"/>
      <c r="H68" s="1"/>
    </row>
    <row r="69" spans="1:21">
      <c r="A69" s="65" t="s">
        <v>134</v>
      </c>
      <c r="B69" s="7" t="s">
        <v>237</v>
      </c>
      <c r="C69" s="10"/>
      <c r="D69" s="10"/>
      <c r="E69" s="7"/>
      <c r="F69" s="27"/>
      <c r="G69" s="21"/>
      <c r="H69" s="22"/>
      <c r="I69" s="21"/>
      <c r="J69" s="23"/>
      <c r="K69" s="25"/>
      <c r="L69" s="24"/>
      <c r="N69" s="25"/>
      <c r="O69" s="24"/>
      <c r="P69" s="24"/>
      <c r="Q69" s="25"/>
      <c r="R69" s="25"/>
      <c r="S69" s="21"/>
      <c r="T69" s="21"/>
      <c r="U69" s="15"/>
    </row>
    <row r="70" spans="1:21">
      <c r="A70" s="65" t="s">
        <v>135</v>
      </c>
      <c r="B70" s="45" t="s">
        <v>138</v>
      </c>
      <c r="I70" s="51"/>
      <c r="L70" s="3"/>
      <c r="O70" s="3"/>
      <c r="P70" s="3"/>
    </row>
    <row r="71" spans="1:21">
      <c r="A71" s="65" t="s">
        <v>136</v>
      </c>
      <c r="B71" s="7" t="s">
        <v>142</v>
      </c>
    </row>
    <row r="72" spans="1:21">
      <c r="A72" s="65" t="s">
        <v>137</v>
      </c>
      <c r="B72" s="53" t="s">
        <v>266</v>
      </c>
      <c r="K72" s="3"/>
    </row>
    <row r="73" spans="1:21">
      <c r="A73" s="68" t="s">
        <v>151</v>
      </c>
      <c r="B73" s="53" t="s">
        <v>265</v>
      </c>
    </row>
    <row r="74" spans="1:21">
      <c r="A74" s="75" t="s">
        <v>161</v>
      </c>
      <c r="B74" s="81" t="s">
        <v>191</v>
      </c>
      <c r="Q74" s="19"/>
      <c r="R74" s="19"/>
      <c r="S74" s="5"/>
    </row>
    <row r="75" spans="1:21" ht="17">
      <c r="A75" s="68" t="s">
        <v>190</v>
      </c>
      <c r="B75" s="76" t="s">
        <v>162</v>
      </c>
      <c r="Q75" s="19"/>
      <c r="R75" s="19"/>
      <c r="S75" s="5"/>
    </row>
    <row r="76" spans="1:21">
      <c r="H76" s="1"/>
      <c r="Q76" s="19"/>
      <c r="R76" s="19"/>
      <c r="S76" s="5"/>
    </row>
    <row r="77" spans="1:21">
      <c r="Q77" s="19"/>
      <c r="R77" s="19"/>
      <c r="S77" s="5"/>
    </row>
    <row r="78" spans="1:21">
      <c r="Q78" s="19"/>
      <c r="R78" s="19"/>
      <c r="S78" s="5"/>
    </row>
    <row r="79" spans="1:21">
      <c r="Q79" s="19"/>
      <c r="R79" s="19"/>
      <c r="S79" s="5"/>
    </row>
    <row r="80" spans="1:21">
      <c r="Q80" s="19"/>
      <c r="R80" s="19"/>
      <c r="S80" s="5"/>
    </row>
    <row r="81" spans="17:19">
      <c r="Q81" s="19"/>
      <c r="R81" s="19"/>
      <c r="S81" s="5"/>
    </row>
    <row r="82" spans="17:19">
      <c r="Q82" s="19"/>
      <c r="R82" s="19"/>
      <c r="S82" s="5"/>
    </row>
    <row r="83" spans="17:19">
      <c r="Q83" s="19"/>
      <c r="R83" s="19"/>
      <c r="S83" s="5"/>
    </row>
    <row r="84" spans="17:19">
      <c r="Q84" s="19"/>
      <c r="R84" s="19"/>
      <c r="S84" s="5"/>
    </row>
    <row r="85" spans="17:19">
      <c r="Q85" s="19"/>
      <c r="R85" s="19"/>
    </row>
    <row r="86" spans="17:19">
      <c r="S86" s="5"/>
    </row>
  </sheetData>
  <mergeCells count="4">
    <mergeCell ref="S2:U2"/>
    <mergeCell ref="E2:H2"/>
    <mergeCell ref="A2:D2"/>
    <mergeCell ref="I2:R2"/>
  </mergeCells>
  <pageMargins left="0.7" right="0.7" top="0.75" bottom="0.75" header="0.3" footer="0.3"/>
  <ignoredErrors>
    <ignoredError sqref="I63 Q63 O6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D11F0-273A-B546-AFE5-315795D03A3C}">
  <dimension ref="A1:AL75"/>
  <sheetViews>
    <sheetView zoomScaleNormal="100" workbookViewId="0">
      <pane xSplit="1" ySplit="3" topLeftCell="B4" activePane="bottomRight" state="frozen"/>
      <selection pane="topRight" activeCell="B1" sqref="B1"/>
      <selection pane="bottomLeft" activeCell="A4" sqref="A4"/>
      <selection pane="bottomRight"/>
    </sheetView>
  </sheetViews>
  <sheetFormatPr baseColWidth="10" defaultRowHeight="16"/>
  <cols>
    <col min="1" max="1" width="15" customWidth="1"/>
    <col min="2" max="12" width="7.83203125" style="38" customWidth="1"/>
    <col min="13" max="13" width="14" customWidth="1"/>
    <col min="14" max="37" width="7.83203125" customWidth="1"/>
    <col min="38" max="38" width="11.33203125" customWidth="1"/>
  </cols>
  <sheetData>
    <row r="1" spans="1:38">
      <c r="A1" s="2" t="s">
        <v>304</v>
      </c>
      <c r="B1" s="5"/>
      <c r="C1" s="5"/>
      <c r="D1" s="5"/>
      <c r="E1" s="5"/>
      <c r="F1" s="5"/>
      <c r="G1" s="5"/>
      <c r="H1" s="5"/>
      <c r="I1" s="5"/>
      <c r="J1" s="5"/>
      <c r="K1" s="5"/>
      <c r="L1" s="5"/>
      <c r="M1" s="7"/>
      <c r="N1" s="7"/>
      <c r="O1" s="7"/>
      <c r="P1" s="7"/>
      <c r="Q1" s="7"/>
      <c r="R1" s="7"/>
      <c r="S1" s="7"/>
      <c r="T1" s="7"/>
      <c r="U1" s="7"/>
      <c r="V1" s="7"/>
      <c r="W1" s="7"/>
      <c r="X1" s="7"/>
      <c r="Y1" s="7"/>
      <c r="Z1" s="7"/>
      <c r="AA1" s="7"/>
      <c r="AB1" s="7"/>
      <c r="AC1" s="7"/>
      <c r="AD1" s="7"/>
      <c r="AE1" s="7"/>
      <c r="AF1" s="7"/>
      <c r="AG1" s="7"/>
      <c r="AH1" s="7"/>
      <c r="AI1" s="7"/>
      <c r="AJ1" s="7"/>
      <c r="AK1" s="7"/>
      <c r="AL1" s="7"/>
    </row>
    <row r="2" spans="1:38">
      <c r="A2" s="37"/>
      <c r="B2" s="191" t="s">
        <v>120</v>
      </c>
      <c r="C2" s="191"/>
      <c r="D2" s="191"/>
      <c r="E2" s="191"/>
      <c r="F2" s="191"/>
      <c r="G2" s="191"/>
      <c r="H2" s="191"/>
      <c r="I2" s="191"/>
      <c r="J2" s="191"/>
      <c r="K2" s="191"/>
      <c r="L2" s="191"/>
      <c r="M2" s="191"/>
      <c r="N2" s="192" t="s">
        <v>121</v>
      </c>
      <c r="O2" s="192"/>
      <c r="P2" s="192"/>
      <c r="Q2" s="192"/>
      <c r="R2" s="192"/>
      <c r="S2" s="192"/>
      <c r="T2" s="192"/>
      <c r="U2" s="192"/>
      <c r="V2" s="192"/>
      <c r="W2" s="192"/>
      <c r="X2" s="192"/>
      <c r="Y2" s="192"/>
      <c r="Z2" s="192"/>
      <c r="AA2" s="192"/>
      <c r="AB2" s="192"/>
      <c r="AC2" s="192"/>
      <c r="AD2" s="192"/>
      <c r="AE2" s="192"/>
      <c r="AF2" s="192"/>
      <c r="AG2" s="192"/>
      <c r="AH2" s="192"/>
      <c r="AI2" s="192"/>
      <c r="AJ2" s="192"/>
      <c r="AK2" s="192"/>
      <c r="AL2" s="7"/>
    </row>
    <row r="3" spans="1:38">
      <c r="A3" s="33" t="s">
        <v>7</v>
      </c>
      <c r="B3" s="33" t="s">
        <v>85</v>
      </c>
      <c r="C3" s="33" t="s">
        <v>86</v>
      </c>
      <c r="D3" s="33" t="s">
        <v>87</v>
      </c>
      <c r="E3" s="33" t="s">
        <v>88</v>
      </c>
      <c r="F3" s="33" t="s">
        <v>89</v>
      </c>
      <c r="G3" s="34" t="s">
        <v>71</v>
      </c>
      <c r="H3" s="34" t="s">
        <v>90</v>
      </c>
      <c r="I3" s="34" t="s">
        <v>91</v>
      </c>
      <c r="J3" s="34" t="s">
        <v>92</v>
      </c>
      <c r="K3" s="34" t="s">
        <v>93</v>
      </c>
      <c r="L3" s="34" t="s">
        <v>94</v>
      </c>
      <c r="M3" s="35" t="s">
        <v>166</v>
      </c>
      <c r="N3" s="34" t="s">
        <v>95</v>
      </c>
      <c r="O3" s="35" t="s">
        <v>96</v>
      </c>
      <c r="P3" s="34" t="s">
        <v>97</v>
      </c>
      <c r="Q3" s="34" t="s">
        <v>98</v>
      </c>
      <c r="R3" s="34" t="s">
        <v>99</v>
      </c>
      <c r="S3" s="34" t="s">
        <v>100</v>
      </c>
      <c r="T3" s="42" t="s">
        <v>101</v>
      </c>
      <c r="U3" s="42" t="s">
        <v>102</v>
      </c>
      <c r="V3" s="42" t="s">
        <v>103</v>
      </c>
      <c r="W3" s="42" t="s">
        <v>104</v>
      </c>
      <c r="X3" s="42" t="s">
        <v>105</v>
      </c>
      <c r="Y3" s="42" t="s">
        <v>106</v>
      </c>
      <c r="Z3" s="42" t="s">
        <v>107</v>
      </c>
      <c r="AA3" s="42" t="s">
        <v>108</v>
      </c>
      <c r="AB3" s="42" t="s">
        <v>109</v>
      </c>
      <c r="AC3" s="42" t="s">
        <v>110</v>
      </c>
      <c r="AD3" s="42" t="s">
        <v>111</v>
      </c>
      <c r="AE3" s="42" t="s">
        <v>112</v>
      </c>
      <c r="AF3" s="42" t="s">
        <v>113</v>
      </c>
      <c r="AG3" s="42" t="s">
        <v>114</v>
      </c>
      <c r="AH3" s="42" t="s">
        <v>115</v>
      </c>
      <c r="AI3" s="42" t="s">
        <v>116</v>
      </c>
      <c r="AJ3" s="42" t="s">
        <v>117</v>
      </c>
      <c r="AK3" s="42" t="s">
        <v>118</v>
      </c>
      <c r="AL3" s="42" t="s">
        <v>264</v>
      </c>
    </row>
    <row r="4" spans="1:38">
      <c r="A4" s="5" t="s">
        <v>8</v>
      </c>
      <c r="B4" s="11">
        <v>47.725000000000009</v>
      </c>
      <c r="C4" s="11">
        <v>0.80692999999999981</v>
      </c>
      <c r="D4" s="11">
        <v>15.742000000000004</v>
      </c>
      <c r="E4" s="11">
        <v>9.8149999999999995</v>
      </c>
      <c r="F4" s="11">
        <v>0.17177000000000003</v>
      </c>
      <c r="G4" s="11">
        <v>9.891</v>
      </c>
      <c r="H4" s="11">
        <v>14.956</v>
      </c>
      <c r="I4" s="11">
        <v>1.4849999999999999</v>
      </c>
      <c r="J4" s="11">
        <v>2.4390000000000002E-2</v>
      </c>
      <c r="K4" s="11">
        <v>2.8169999999999994E-2</v>
      </c>
      <c r="L4" s="11">
        <v>100.72844000000001</v>
      </c>
      <c r="M4" s="5" t="s">
        <v>165</v>
      </c>
      <c r="N4" s="11">
        <v>0.12252780664090368</v>
      </c>
      <c r="O4" s="13">
        <v>104.72362509477173</v>
      </c>
      <c r="P4" s="11">
        <v>13.31886796184982</v>
      </c>
      <c r="Q4" s="11">
        <v>14.488111763033539</v>
      </c>
      <c r="R4" s="11">
        <v>0.48783799307168707</v>
      </c>
      <c r="S4" s="11">
        <v>2.4230424853654009E-3</v>
      </c>
      <c r="T4" s="11">
        <v>4.1656290765031496</v>
      </c>
      <c r="U4" s="11">
        <v>0.5513867109309265</v>
      </c>
      <c r="V4" s="11">
        <v>1.6392865854766745</v>
      </c>
      <c r="W4" s="11">
        <v>0.39575375294905424</v>
      </c>
      <c r="X4" s="11">
        <v>2.4527352203221371</v>
      </c>
      <c r="Y4" s="11">
        <v>1.0846606605084927</v>
      </c>
      <c r="Z4" s="11">
        <v>0.48287928235637018</v>
      </c>
      <c r="AA4" s="11">
        <v>0.282989617455155</v>
      </c>
      <c r="AB4" s="11">
        <v>2.1067830918113173</v>
      </c>
      <c r="AC4" s="11">
        <v>0.45394849222284744</v>
      </c>
      <c r="AD4" s="11">
        <v>1.3697959067360135</v>
      </c>
      <c r="AE4" s="11">
        <v>0.19820635037621095</v>
      </c>
      <c r="AF4" s="11">
        <v>1.2332193930975957</v>
      </c>
      <c r="AG4" s="11">
        <v>0.18744097520010999</v>
      </c>
      <c r="AH4" s="11">
        <v>0.58913066601862341</v>
      </c>
      <c r="AI4" s="11">
        <v>0.82598753104109601</v>
      </c>
      <c r="AJ4" s="14">
        <v>4.5951781975353614E-3</v>
      </c>
      <c r="AK4" s="14">
        <v>1.5486663607925685E-3</v>
      </c>
      <c r="AL4" s="5" t="s">
        <v>122</v>
      </c>
    </row>
    <row r="5" spans="1:38">
      <c r="A5" s="5" t="s">
        <v>9</v>
      </c>
      <c r="B5" s="11">
        <v>48.249000000000002</v>
      </c>
      <c r="C5" s="11">
        <v>1.33758</v>
      </c>
      <c r="D5" s="11">
        <v>16.042000000000002</v>
      </c>
      <c r="E5" s="11">
        <v>11.182</v>
      </c>
      <c r="F5" s="11">
        <v>0.18407000000000001</v>
      </c>
      <c r="G5" s="11">
        <v>8.6820000000000004</v>
      </c>
      <c r="H5" s="11">
        <v>12.795999999999999</v>
      </c>
      <c r="I5" s="11">
        <v>2.1580000000000004</v>
      </c>
      <c r="J5" s="11">
        <v>0.13691</v>
      </c>
      <c r="K5" s="11">
        <v>0.11988999999999998</v>
      </c>
      <c r="L5" s="11">
        <v>101.04121000000002</v>
      </c>
      <c r="M5" s="5" t="s">
        <v>165</v>
      </c>
      <c r="N5" s="11">
        <v>1.8134077307703382</v>
      </c>
      <c r="O5" s="13">
        <v>145.15092198780209</v>
      </c>
      <c r="P5" s="11">
        <v>21.470894238118287</v>
      </c>
      <c r="Q5" s="11">
        <v>59.485755717363205</v>
      </c>
      <c r="R5" s="11">
        <v>5.9925505544028868</v>
      </c>
      <c r="S5" s="11">
        <v>2.3291789390959085E-2</v>
      </c>
      <c r="T5" s="11">
        <v>30.06697790168359</v>
      </c>
      <c r="U5" s="11">
        <v>4.4151859677434429</v>
      </c>
      <c r="V5" s="11">
        <v>10.962006386720279</v>
      </c>
      <c r="W5" s="11">
        <v>1.676210473050308</v>
      </c>
      <c r="X5" s="11">
        <v>8.1116971317900095</v>
      </c>
      <c r="Y5" s="11">
        <v>2.4529063230590018</v>
      </c>
      <c r="Z5" s="11">
        <v>0.92019318247632886</v>
      </c>
      <c r="AA5" s="11">
        <v>0.51745915957584898</v>
      </c>
      <c r="AB5" s="11">
        <v>3.3799979829081712</v>
      </c>
      <c r="AC5" s="11">
        <v>0.70631805234401668</v>
      </c>
      <c r="AD5" s="11">
        <v>2.137793678741942</v>
      </c>
      <c r="AE5" s="11">
        <v>0.30753043625712501</v>
      </c>
      <c r="AF5" s="11">
        <v>1.9190998875735503</v>
      </c>
      <c r="AG5" s="11">
        <v>0.28623424216186344</v>
      </c>
      <c r="AH5" s="11">
        <v>1.5338755289121502</v>
      </c>
      <c r="AI5" s="11">
        <v>0.36864442095973754</v>
      </c>
      <c r="AJ5" s="14">
        <v>0.24788016743647909</v>
      </c>
      <c r="AK5" s="14">
        <v>7.4044194167189312E-2</v>
      </c>
      <c r="AL5" s="5" t="s">
        <v>122</v>
      </c>
    </row>
    <row r="6" spans="1:38">
      <c r="A6" s="5" t="s">
        <v>10</v>
      </c>
      <c r="B6" s="11">
        <v>49.286999999999999</v>
      </c>
      <c r="C6" s="11">
        <v>1.966</v>
      </c>
      <c r="D6" s="11">
        <v>14.493</v>
      </c>
      <c r="E6" s="11">
        <v>12.913</v>
      </c>
      <c r="F6" s="11">
        <v>0.21396000000000001</v>
      </c>
      <c r="G6" s="11">
        <v>7.152000000000001</v>
      </c>
      <c r="H6" s="11">
        <v>11.833000000000002</v>
      </c>
      <c r="I6" s="11">
        <v>2.3410000000000002</v>
      </c>
      <c r="J6" s="11">
        <v>0.30518999999999996</v>
      </c>
      <c r="K6" s="11">
        <v>0.22261000000000003</v>
      </c>
      <c r="L6" s="11">
        <v>100.90636999999998</v>
      </c>
      <c r="M6" s="5" t="s">
        <v>165</v>
      </c>
      <c r="N6" s="11">
        <v>6.3433969874716594</v>
      </c>
      <c r="O6" s="13">
        <v>174.34908486307972</v>
      </c>
      <c r="P6" s="11">
        <v>30.109716713511151</v>
      </c>
      <c r="Q6" s="11">
        <v>112.2896278131167</v>
      </c>
      <c r="R6" s="11">
        <v>15.629907852361514</v>
      </c>
      <c r="S6" s="11">
        <v>9.508307216987677E-2</v>
      </c>
      <c r="T6" s="11">
        <v>87.411940093740824</v>
      </c>
      <c r="U6" s="11">
        <v>10.190513842641451</v>
      </c>
      <c r="V6" s="11">
        <v>24.103532343253477</v>
      </c>
      <c r="W6" s="11">
        <v>3.3536678438186702</v>
      </c>
      <c r="X6" s="11">
        <v>15.218314377312655</v>
      </c>
      <c r="Y6" s="11">
        <v>4.0856679734390671</v>
      </c>
      <c r="Z6" s="11">
        <v>1.4037792144405208</v>
      </c>
      <c r="AA6" s="11">
        <v>0.7591372105125882</v>
      </c>
      <c r="AB6" s="11">
        <v>4.7633075723194116</v>
      </c>
      <c r="AC6" s="11">
        <v>0.97871775254743598</v>
      </c>
      <c r="AD6" s="11">
        <v>2.9609745402547016</v>
      </c>
      <c r="AE6" s="11">
        <v>0.4170242216896709</v>
      </c>
      <c r="AF6" s="11">
        <v>2.6319816936678988</v>
      </c>
      <c r="AG6" s="11">
        <v>0.39198563972545503</v>
      </c>
      <c r="AH6" s="11">
        <v>2.6780823357854642</v>
      </c>
      <c r="AI6" s="11">
        <v>0.92895131592433777</v>
      </c>
      <c r="AJ6" s="14">
        <v>0.75536327846649465</v>
      </c>
      <c r="AK6" s="14">
        <v>0.22693406652079434</v>
      </c>
      <c r="AL6" s="5" t="s">
        <v>122</v>
      </c>
    </row>
    <row r="7" spans="1:38">
      <c r="A7" s="5" t="s">
        <v>0</v>
      </c>
      <c r="B7" s="11">
        <v>47.769000000000005</v>
      </c>
      <c r="C7" s="11">
        <v>1.7599999999999998</v>
      </c>
      <c r="D7" s="11">
        <v>15.088000000000003</v>
      </c>
      <c r="E7" s="11">
        <v>11.287000000000001</v>
      </c>
      <c r="F7" s="11">
        <v>0.18993999999999997</v>
      </c>
      <c r="G7" s="11">
        <v>8.3090000000000011</v>
      </c>
      <c r="H7" s="11">
        <v>12.831999999999999</v>
      </c>
      <c r="I7" s="11">
        <v>1.9929999999999999</v>
      </c>
      <c r="J7" s="11">
        <v>0.2732</v>
      </c>
      <c r="K7" s="11">
        <v>0.21861999999999998</v>
      </c>
      <c r="L7" s="11">
        <v>99.855379999999997</v>
      </c>
      <c r="M7" s="5" t="s">
        <v>165</v>
      </c>
      <c r="N7" s="11">
        <v>5.0889943987440942</v>
      </c>
      <c r="O7" s="13">
        <v>198.72266304958234</v>
      </c>
      <c r="P7" s="11">
        <v>24.679983034853887</v>
      </c>
      <c r="Q7" s="11">
        <v>103.3612186200443</v>
      </c>
      <c r="R7" s="11">
        <v>15.818380061057757</v>
      </c>
      <c r="S7" s="11">
        <v>6.2828644255941965E-2</v>
      </c>
      <c r="T7" s="11">
        <v>76.221721340503066</v>
      </c>
      <c r="U7" s="11">
        <v>9.8364348193131015</v>
      </c>
      <c r="V7" s="11">
        <v>23.381781914864213</v>
      </c>
      <c r="W7" s="11">
        <v>3.2619716711955955</v>
      </c>
      <c r="X7" s="11">
        <v>14.699942985371084</v>
      </c>
      <c r="Y7" s="11">
        <v>3.8168500950519189</v>
      </c>
      <c r="Z7" s="11">
        <v>1.3366317895657256</v>
      </c>
      <c r="AA7" s="11">
        <v>0.67563161070182387</v>
      </c>
      <c r="AB7" s="11">
        <v>4.0999393812090883</v>
      </c>
      <c r="AC7" s="11">
        <v>0.83140611628672312</v>
      </c>
      <c r="AD7" s="11">
        <v>2.4421030677518187</v>
      </c>
      <c r="AE7" s="11">
        <v>0.3418055470176663</v>
      </c>
      <c r="AF7" s="11">
        <v>2.1253053060114064</v>
      </c>
      <c r="AG7" s="11">
        <v>0.31485944649071551</v>
      </c>
      <c r="AH7" s="11">
        <v>2.4911607737708561</v>
      </c>
      <c r="AI7" s="11">
        <v>0.9728281651716717</v>
      </c>
      <c r="AJ7" s="14">
        <v>0.66338363371803488</v>
      </c>
      <c r="AK7" s="14">
        <v>0.19773824602624812</v>
      </c>
      <c r="AL7" s="5" t="s">
        <v>122</v>
      </c>
    </row>
    <row r="8" spans="1:38">
      <c r="A8" s="5" t="s">
        <v>11</v>
      </c>
      <c r="B8" s="11">
        <v>49.180999999999997</v>
      </c>
      <c r="C8" s="11">
        <v>0.75663000000000002</v>
      </c>
      <c r="D8" s="11">
        <v>14.835999999999999</v>
      </c>
      <c r="E8" s="11">
        <v>10.364000000000001</v>
      </c>
      <c r="F8" s="11">
        <v>0.187</v>
      </c>
      <c r="G8" s="11">
        <v>8.766</v>
      </c>
      <c r="H8" s="11">
        <v>14.422000000000002</v>
      </c>
      <c r="I8" s="11">
        <v>1.7010000000000001</v>
      </c>
      <c r="J8" s="11">
        <v>4.9060000000000006E-2</v>
      </c>
      <c r="K8" s="11">
        <v>5.2360000000000004E-2</v>
      </c>
      <c r="L8" s="11">
        <v>100.42881999999999</v>
      </c>
      <c r="M8" s="5" t="s">
        <v>165</v>
      </c>
      <c r="N8" s="11">
        <v>0.5488861365091644</v>
      </c>
      <c r="O8" s="13">
        <v>84.628763266367827</v>
      </c>
      <c r="P8" s="11">
        <v>17.079681875585056</v>
      </c>
      <c r="Q8" s="11">
        <v>23.112881884935224</v>
      </c>
      <c r="R8" s="11">
        <v>1.3289841802967064</v>
      </c>
      <c r="S8" s="11">
        <v>8.0805857653008222E-3</v>
      </c>
      <c r="T8" s="11">
        <v>9.3198536940712167</v>
      </c>
      <c r="U8" s="11">
        <v>1.163269992490511</v>
      </c>
      <c r="V8" s="11">
        <v>3.0072957671505192</v>
      </c>
      <c r="W8" s="11">
        <v>0.57011355173274503</v>
      </c>
      <c r="X8" s="11">
        <v>3.1566227444920365</v>
      </c>
      <c r="Y8" s="11">
        <v>1.2375571564405408</v>
      </c>
      <c r="Z8" s="11">
        <v>0.51208880566417592</v>
      </c>
      <c r="AA8" s="11">
        <v>0.33286033028630901</v>
      </c>
      <c r="AB8" s="11">
        <v>2.5394897101451184</v>
      </c>
      <c r="AC8" s="11">
        <v>0.56680395599618738</v>
      </c>
      <c r="AD8" s="11">
        <v>1.8016963035558455</v>
      </c>
      <c r="AE8" s="11">
        <v>0.26472505705084826</v>
      </c>
      <c r="AF8" s="11">
        <v>1.6959200205277138</v>
      </c>
      <c r="AG8" s="11">
        <v>0.25906059365971318</v>
      </c>
      <c r="AH8" s="11">
        <v>0.75694067762953998</v>
      </c>
      <c r="AI8" s="11">
        <v>9.5360011175573065E-2</v>
      </c>
      <c r="AJ8" s="14">
        <v>6.2660597089370607E-2</v>
      </c>
      <c r="AK8" s="14">
        <v>1.9438387751326808E-2</v>
      </c>
      <c r="AL8" s="5" t="s">
        <v>123</v>
      </c>
    </row>
    <row r="9" spans="1:38">
      <c r="A9" s="5" t="s">
        <v>12</v>
      </c>
      <c r="B9" s="11">
        <v>47.845000000000006</v>
      </c>
      <c r="C9" s="11">
        <v>2.0119999999999996</v>
      </c>
      <c r="D9" s="11">
        <v>14.065999999999999</v>
      </c>
      <c r="E9" s="11">
        <v>12.850999999999999</v>
      </c>
      <c r="F9" s="11">
        <v>0.22193999999999997</v>
      </c>
      <c r="G9" s="11">
        <v>7.2129999999999983</v>
      </c>
      <c r="H9" s="11">
        <v>12.137</v>
      </c>
      <c r="I9" s="11">
        <v>2.3180000000000005</v>
      </c>
      <c r="J9" s="11">
        <v>0.19766</v>
      </c>
      <c r="K9" s="11">
        <v>0.18822999999999998</v>
      </c>
      <c r="L9" s="11">
        <v>99.211020000000005</v>
      </c>
      <c r="M9" s="5" t="s">
        <v>165</v>
      </c>
      <c r="N9" s="11">
        <v>2.6733016850554709</v>
      </c>
      <c r="O9" s="13">
        <v>194.97711225893616</v>
      </c>
      <c r="P9" s="11">
        <v>27.354628807681831</v>
      </c>
      <c r="Q9" s="11">
        <v>91.572626403113915</v>
      </c>
      <c r="R9" s="11">
        <v>12.006222816611334</v>
      </c>
      <c r="S9" s="11">
        <v>2.8710700166878055E-2</v>
      </c>
      <c r="T9" s="11">
        <v>49.381353735752548</v>
      </c>
      <c r="U9" s="11">
        <v>7.5192373910123864</v>
      </c>
      <c r="V9" s="11">
        <v>18.672094839951423</v>
      </c>
      <c r="W9" s="11">
        <v>2.7429687797815809</v>
      </c>
      <c r="X9" s="11">
        <v>12.832604796058538</v>
      </c>
      <c r="Y9" s="11">
        <v>3.6520575391177785</v>
      </c>
      <c r="Z9" s="11">
        <v>1.3169852573317615</v>
      </c>
      <c r="AA9" s="11">
        <v>0.69181623809829573</v>
      </c>
      <c r="AB9" s="11">
        <v>4.3660599636304589</v>
      </c>
      <c r="AC9" s="11">
        <v>0.88651501597339799</v>
      </c>
      <c r="AD9" s="11">
        <v>2.6488183992363812</v>
      </c>
      <c r="AE9" s="11">
        <v>0.37309112203895178</v>
      </c>
      <c r="AF9" s="11">
        <v>2.3192375220618198</v>
      </c>
      <c r="AG9" s="11">
        <v>0.34702680207750869</v>
      </c>
      <c r="AH9" s="11">
        <v>2.2437289675120402</v>
      </c>
      <c r="AI9" s="11">
        <v>0.69141159966152632</v>
      </c>
      <c r="AJ9" s="14">
        <v>0.35971276153874421</v>
      </c>
      <c r="AK9" s="14">
        <v>0.11227671434813838</v>
      </c>
      <c r="AL9" s="5" t="s">
        <v>123</v>
      </c>
    </row>
    <row r="10" spans="1:38">
      <c r="A10" s="5" t="s">
        <v>13</v>
      </c>
      <c r="B10" s="11">
        <v>49.052</v>
      </c>
      <c r="C10" s="11">
        <v>1.8369999999999997</v>
      </c>
      <c r="D10" s="11">
        <v>13.772</v>
      </c>
      <c r="E10" s="11">
        <v>12.184000000000001</v>
      </c>
      <c r="F10" s="11">
        <v>0.21792000000000003</v>
      </c>
      <c r="G10" s="11">
        <v>6.9159999999999995</v>
      </c>
      <c r="H10" s="11">
        <v>12.266000000000002</v>
      </c>
      <c r="I10" s="11">
        <v>2.2410000000000001</v>
      </c>
      <c r="J10" s="11">
        <v>0.30443999999999999</v>
      </c>
      <c r="K10" s="11">
        <v>0.20587999999999998</v>
      </c>
      <c r="L10" s="11">
        <v>99.42237999999999</v>
      </c>
      <c r="M10" s="5" t="s">
        <v>165</v>
      </c>
      <c r="N10" s="11">
        <v>6.0127534015979878</v>
      </c>
      <c r="O10" s="13">
        <v>174.07184681986791</v>
      </c>
      <c r="P10" s="11">
        <v>25.952450161288645</v>
      </c>
      <c r="Q10" s="11">
        <v>95.575161339439447</v>
      </c>
      <c r="R10" s="11">
        <v>13.915762142145114</v>
      </c>
      <c r="S10" s="11">
        <v>8.5083259799228872E-2</v>
      </c>
      <c r="T10" s="11">
        <v>87.23071716934848</v>
      </c>
      <c r="U10" s="11">
        <v>9.0261782900560341</v>
      </c>
      <c r="V10" s="11">
        <v>21.541606390384526</v>
      </c>
      <c r="W10" s="11">
        <v>3.0237985512814642</v>
      </c>
      <c r="X10" s="11">
        <v>13.616483219191068</v>
      </c>
      <c r="Y10" s="11">
        <v>3.6001280878420663</v>
      </c>
      <c r="Z10" s="11">
        <v>1.2531299745640516</v>
      </c>
      <c r="AA10" s="11">
        <v>0.66313406702968802</v>
      </c>
      <c r="AB10" s="11">
        <v>4.1611648491673465</v>
      </c>
      <c r="AC10" s="11">
        <v>0.85561195920968758</v>
      </c>
      <c r="AD10" s="11">
        <v>2.5499021349915005</v>
      </c>
      <c r="AE10" s="11">
        <v>0.36044082176400449</v>
      </c>
      <c r="AF10" s="11">
        <v>2.2631373839967206</v>
      </c>
      <c r="AG10" s="11">
        <v>0.33715274270706797</v>
      </c>
      <c r="AH10" s="11">
        <v>2.322478230568378</v>
      </c>
      <c r="AI10" s="11">
        <v>0.82592634966711631</v>
      </c>
      <c r="AJ10" s="14">
        <v>0.62177963533076774</v>
      </c>
      <c r="AK10" s="14">
        <v>0.18789208529925155</v>
      </c>
      <c r="AL10" s="5" t="s">
        <v>123</v>
      </c>
    </row>
    <row r="11" spans="1:38">
      <c r="A11" s="5" t="s">
        <v>14</v>
      </c>
      <c r="B11" s="11">
        <v>48.37229411111111</v>
      </c>
      <c r="C11" s="11">
        <v>1.8159197777777776</v>
      </c>
      <c r="D11" s="11">
        <v>14.563205444444444</v>
      </c>
      <c r="E11" s="11">
        <v>12.104372222222221</v>
      </c>
      <c r="F11" s="11">
        <v>0.18385166666666666</v>
      </c>
      <c r="G11" s="11">
        <v>7.1665383333333317</v>
      </c>
      <c r="H11" s="11">
        <v>12.153471444444444</v>
      </c>
      <c r="I11" s="11">
        <v>1.81446</v>
      </c>
      <c r="J11" s="11">
        <v>0.19112500000000002</v>
      </c>
      <c r="K11" s="11">
        <v>0.20839144444444446</v>
      </c>
      <c r="L11" s="11">
        <v>98.573627888888893</v>
      </c>
      <c r="M11" s="5" t="s">
        <v>165</v>
      </c>
      <c r="N11" s="11">
        <v>4.5786959538224927</v>
      </c>
      <c r="O11" s="13">
        <v>200.55068803920551</v>
      </c>
      <c r="P11" s="11">
        <v>24.54311592480348</v>
      </c>
      <c r="Q11" s="11">
        <v>96.080954372047671</v>
      </c>
      <c r="R11" s="11">
        <v>10.85972999780501</v>
      </c>
      <c r="S11" s="11">
        <v>5.0322530360595016E-2</v>
      </c>
      <c r="T11" s="11">
        <v>58.106309059436001</v>
      </c>
      <c r="U11" s="11">
        <v>7.225989433889521</v>
      </c>
      <c r="V11" s="11">
        <v>18.491682870299133</v>
      </c>
      <c r="W11" s="11">
        <v>2.7154279498489746</v>
      </c>
      <c r="X11" s="11">
        <v>12.786652444736346</v>
      </c>
      <c r="Y11" s="11">
        <v>3.6036671851331041</v>
      </c>
      <c r="Z11" s="11">
        <v>1.2810273966507817</v>
      </c>
      <c r="AA11" s="11">
        <v>0.65116543865271426</v>
      </c>
      <c r="AB11" s="11">
        <v>4.0607644205328661</v>
      </c>
      <c r="AC11" s="11">
        <v>0.81200890019668048</v>
      </c>
      <c r="AD11" s="11">
        <v>2.380128037711482</v>
      </c>
      <c r="AE11" s="11">
        <v>0.33973982252058382</v>
      </c>
      <c r="AF11" s="11">
        <v>2.0923746866245101</v>
      </c>
      <c r="AG11" s="11">
        <v>0.31087412791338431</v>
      </c>
      <c r="AH11" s="11">
        <v>2.2784491773164577</v>
      </c>
      <c r="AI11" s="11">
        <v>0.64628372030343084</v>
      </c>
      <c r="AJ11" s="14">
        <v>0.54231545502297496</v>
      </c>
      <c r="AK11" s="14">
        <v>0.15913858980756282</v>
      </c>
      <c r="AL11" s="5" t="s">
        <v>123</v>
      </c>
    </row>
    <row r="12" spans="1:38">
      <c r="A12" s="31" t="s">
        <v>74</v>
      </c>
      <c r="B12" s="11">
        <v>48.47</v>
      </c>
      <c r="C12" s="11">
        <v>1.7889999999999997</v>
      </c>
      <c r="D12" s="11">
        <v>13.85</v>
      </c>
      <c r="E12" s="11">
        <v>11.853999999999999</v>
      </c>
      <c r="F12" s="11">
        <v>0.20512000000000002</v>
      </c>
      <c r="G12" s="11">
        <v>7.5329999999999986</v>
      </c>
      <c r="H12" s="11">
        <v>12.821999999999999</v>
      </c>
      <c r="I12" s="11">
        <v>2.1850000000000001</v>
      </c>
      <c r="J12" s="11">
        <v>0.16416000000000003</v>
      </c>
      <c r="K12" s="11">
        <v>0.18941999999999998</v>
      </c>
      <c r="L12" s="11">
        <v>99.168399999999991</v>
      </c>
      <c r="M12" s="5" t="s">
        <v>165</v>
      </c>
      <c r="N12" s="11">
        <v>2.1951708255435802</v>
      </c>
      <c r="O12" s="13">
        <v>177.98449893678557</v>
      </c>
      <c r="P12" s="11">
        <v>27.504602915925041</v>
      </c>
      <c r="Q12" s="11">
        <v>90.631215717991637</v>
      </c>
      <c r="R12" s="11">
        <v>11.654424723709857</v>
      </c>
      <c r="S12" s="11">
        <v>2.6911387680695134E-2</v>
      </c>
      <c r="T12" s="11">
        <v>44.211833248002627</v>
      </c>
      <c r="U12" s="11">
        <v>7.0633773743648165</v>
      </c>
      <c r="V12" s="11">
        <v>17.648892823472536</v>
      </c>
      <c r="W12" s="11">
        <v>2.6140714571737331</v>
      </c>
      <c r="X12" s="11">
        <v>12.405125222351554</v>
      </c>
      <c r="Y12" s="11">
        <v>3.5390543649362849</v>
      </c>
      <c r="Z12" s="11">
        <v>1.2615567191609083</v>
      </c>
      <c r="AA12" s="11">
        <v>0.68171927568314883</v>
      </c>
      <c r="AB12" s="11">
        <v>4.3517848079151014</v>
      </c>
      <c r="AC12" s="11">
        <v>0.90767076016413206</v>
      </c>
      <c r="AD12" s="11">
        <v>2.7086185154720011</v>
      </c>
      <c r="AE12" s="11">
        <v>0.38382063768858982</v>
      </c>
      <c r="AF12" s="11">
        <v>2.4178574675222078</v>
      </c>
      <c r="AG12" s="11">
        <v>0.35737940378779548</v>
      </c>
      <c r="AH12" s="11">
        <v>2.1787745477028038</v>
      </c>
      <c r="AI12" s="11">
        <v>0.67250360758269057</v>
      </c>
      <c r="AJ12" s="14">
        <v>0.33181219831492587</v>
      </c>
      <c r="AK12" s="14">
        <v>0.1016624975301053</v>
      </c>
      <c r="AL12" s="5" t="s">
        <v>122</v>
      </c>
    </row>
    <row r="13" spans="1:38">
      <c r="A13" s="5" t="s">
        <v>15</v>
      </c>
      <c r="B13" s="11">
        <v>48.56</v>
      </c>
      <c r="C13" s="11">
        <v>1.5563400000000001</v>
      </c>
      <c r="D13" s="11">
        <v>14.699000000000002</v>
      </c>
      <c r="E13" s="11">
        <v>11.264000000000001</v>
      </c>
      <c r="F13" s="11">
        <v>0.18936999999999998</v>
      </c>
      <c r="G13" s="11">
        <v>7.8240000000000007</v>
      </c>
      <c r="H13" s="11">
        <v>12.437000000000001</v>
      </c>
      <c r="I13" s="11">
        <v>2.137</v>
      </c>
      <c r="J13" s="11">
        <v>0.15555999999999998</v>
      </c>
      <c r="K13" s="11">
        <v>0.14711999999999997</v>
      </c>
      <c r="L13" s="11">
        <v>99.026250000000005</v>
      </c>
      <c r="M13" s="5" t="s">
        <v>165</v>
      </c>
      <c r="N13" s="11">
        <v>2.6133023618540889</v>
      </c>
      <c r="O13" s="13">
        <v>166.55849022693621</v>
      </c>
      <c r="P13" s="11">
        <v>25.386667521790258</v>
      </c>
      <c r="Q13" s="11">
        <v>75.929488864498353</v>
      </c>
      <c r="R13" s="11">
        <v>7.6996684363148793</v>
      </c>
      <c r="S13" s="11">
        <v>3.0311512184958509E-2</v>
      </c>
      <c r="T13" s="11">
        <v>38.264504904731332</v>
      </c>
      <c r="U13" s="11">
        <v>5.4265636823627625</v>
      </c>
      <c r="V13" s="11">
        <v>13.681927160854476</v>
      </c>
      <c r="W13" s="11">
        <v>2.0562207901928247</v>
      </c>
      <c r="X13" s="11">
        <v>9.9229894206409082</v>
      </c>
      <c r="Y13" s="11">
        <v>2.9537674151018547</v>
      </c>
      <c r="Z13" s="11">
        <v>1.0970943369429054</v>
      </c>
      <c r="AA13" s="11">
        <v>0.60843023185508727</v>
      </c>
      <c r="AB13" s="11">
        <v>3.9522876005218803</v>
      </c>
      <c r="AC13" s="11">
        <v>0.82763315314287877</v>
      </c>
      <c r="AD13" s="11">
        <v>2.5009555271140789</v>
      </c>
      <c r="AE13" s="11">
        <v>0.35965636216232555</v>
      </c>
      <c r="AF13" s="11">
        <v>2.2506795615506068</v>
      </c>
      <c r="AG13" s="11">
        <v>0.3404447910597907</v>
      </c>
      <c r="AH13" s="11">
        <v>1.9049067791771308</v>
      </c>
      <c r="AI13" s="11">
        <v>0.46306459051682508</v>
      </c>
      <c r="AJ13" s="14">
        <v>0.35650570354237915</v>
      </c>
      <c r="AK13" s="14">
        <v>0.10602698637983159</v>
      </c>
      <c r="AL13" s="5" t="s">
        <v>123</v>
      </c>
    </row>
    <row r="14" spans="1:38">
      <c r="A14" s="5" t="s">
        <v>16</v>
      </c>
      <c r="B14" s="11">
        <v>49.279999999999994</v>
      </c>
      <c r="C14" s="11">
        <v>1.5817200000000002</v>
      </c>
      <c r="D14" s="11">
        <v>13.931999999999999</v>
      </c>
      <c r="E14" s="11">
        <v>11.167000000000002</v>
      </c>
      <c r="F14" s="11">
        <v>0.20168000000000003</v>
      </c>
      <c r="G14" s="11">
        <v>7.6349999999999998</v>
      </c>
      <c r="H14" s="11">
        <v>13.162000000000001</v>
      </c>
      <c r="I14" s="11">
        <v>2.1610000000000005</v>
      </c>
      <c r="J14" s="11">
        <v>0.16142000000000001</v>
      </c>
      <c r="K14" s="11">
        <v>0.12252999999999999</v>
      </c>
      <c r="L14" s="11">
        <v>99.469400000000007</v>
      </c>
      <c r="M14" s="5" t="s">
        <v>165</v>
      </c>
      <c r="N14" s="11">
        <v>2.2613772615512446</v>
      </c>
      <c r="O14" s="13">
        <v>172.08222062086662</v>
      </c>
      <c r="P14" s="11">
        <v>23.594876140051607</v>
      </c>
      <c r="Q14" s="11">
        <v>72.51512519094166</v>
      </c>
      <c r="R14" s="11">
        <v>7.6270095068639021</v>
      </c>
      <c r="S14" s="11">
        <v>2.3188646323354139E-2</v>
      </c>
      <c r="T14" s="11">
        <v>37.064693152730207</v>
      </c>
      <c r="U14" s="11">
        <v>5.4794145874982165</v>
      </c>
      <c r="V14" s="11">
        <v>13.495497004555975</v>
      </c>
      <c r="W14" s="11">
        <v>2.0117586696033114</v>
      </c>
      <c r="X14" s="11">
        <v>9.6763490256170481</v>
      </c>
      <c r="Y14" s="11">
        <v>2.8930786597381002</v>
      </c>
      <c r="Z14" s="11">
        <v>1.0509793392627373</v>
      </c>
      <c r="AA14" s="11">
        <v>0.57472394580866804</v>
      </c>
      <c r="AB14" s="11">
        <v>3.7900636191307728</v>
      </c>
      <c r="AC14" s="11">
        <v>0.78783444367334832</v>
      </c>
      <c r="AD14" s="11">
        <v>2.3470302756435797</v>
      </c>
      <c r="AE14" s="11">
        <v>0.33024866316729917</v>
      </c>
      <c r="AF14" s="11">
        <v>2.0469059133369085</v>
      </c>
      <c r="AG14" s="11">
        <v>0.30527158289573653</v>
      </c>
      <c r="AH14" s="11">
        <v>1.8877536003242608</v>
      </c>
      <c r="AI14" s="11">
        <v>0.47739538107108764</v>
      </c>
      <c r="AJ14" s="14">
        <v>0.36828936103574245</v>
      </c>
      <c r="AK14" s="14">
        <v>0.11504654471710894</v>
      </c>
      <c r="AL14" s="5" t="s">
        <v>123</v>
      </c>
    </row>
    <row r="15" spans="1:38">
      <c r="A15" s="5" t="s">
        <v>17</v>
      </c>
      <c r="B15" s="11">
        <v>47.076999999999998</v>
      </c>
      <c r="C15" s="11">
        <v>2.3820000000000001</v>
      </c>
      <c r="D15" s="11">
        <v>14.237</v>
      </c>
      <c r="E15" s="11">
        <v>12.728999999999999</v>
      </c>
      <c r="F15" s="11">
        <v>0.21463000000000002</v>
      </c>
      <c r="G15" s="11">
        <v>7.6029999999999998</v>
      </c>
      <c r="H15" s="11">
        <v>11.938000000000001</v>
      </c>
      <c r="I15" s="11">
        <v>2.2000000000000002</v>
      </c>
      <c r="J15" s="11">
        <v>0.17212</v>
      </c>
      <c r="K15" s="11">
        <v>0.23828999999999997</v>
      </c>
      <c r="L15" s="11">
        <v>98.997900000000016</v>
      </c>
      <c r="M15" s="5" t="s">
        <v>165</v>
      </c>
      <c r="N15" s="11">
        <v>2.1450497763186873</v>
      </c>
      <c r="O15" s="13">
        <v>206.1083972491783</v>
      </c>
      <c r="P15" s="11">
        <v>30.401350051376227</v>
      </c>
      <c r="Q15" s="11">
        <v>113.07787253704939</v>
      </c>
      <c r="R15" s="11">
        <v>13.824825324127751</v>
      </c>
      <c r="S15" s="11">
        <v>2.9833271739378293E-2</v>
      </c>
      <c r="T15" s="11">
        <v>50.304251231142757</v>
      </c>
      <c r="U15" s="11">
        <v>8.1613405494501574</v>
      </c>
      <c r="V15" s="11">
        <v>21.97468147927799</v>
      </c>
      <c r="W15" s="11">
        <v>3.2881004952374155</v>
      </c>
      <c r="X15" s="11">
        <v>15.770796866253207</v>
      </c>
      <c r="Y15" s="11">
        <v>4.4141227382776007</v>
      </c>
      <c r="Z15" s="11">
        <v>1.6338208529155207</v>
      </c>
      <c r="AA15" s="11">
        <v>0.83372974497988561</v>
      </c>
      <c r="AB15" s="11">
        <v>5.1004772830049285</v>
      </c>
      <c r="AC15" s="11">
        <v>1.0390357578531633</v>
      </c>
      <c r="AD15" s="11">
        <v>3.0557549398111914</v>
      </c>
      <c r="AE15" s="11">
        <v>0.41687020296869909</v>
      </c>
      <c r="AF15" s="11">
        <v>2.6486857108152759</v>
      </c>
      <c r="AG15" s="11">
        <v>0.38646062595715497</v>
      </c>
      <c r="AH15" s="11">
        <v>2.8994335033424603</v>
      </c>
      <c r="AI15" s="11">
        <v>0.87362694469758562</v>
      </c>
      <c r="AJ15" s="14">
        <v>0.35684493014898988</v>
      </c>
      <c r="AK15" s="14">
        <v>0.10961898981952478</v>
      </c>
      <c r="AL15" s="5" t="s">
        <v>123</v>
      </c>
    </row>
    <row r="16" spans="1:38">
      <c r="A16" s="5" t="s">
        <v>18</v>
      </c>
      <c r="B16" s="11">
        <v>48.686999999999991</v>
      </c>
      <c r="C16" s="11">
        <v>0.73201000000000005</v>
      </c>
      <c r="D16" s="11">
        <v>15.579000000000002</v>
      </c>
      <c r="E16" s="11">
        <v>9.1319999999999997</v>
      </c>
      <c r="F16" s="11">
        <v>0.17106000000000002</v>
      </c>
      <c r="G16" s="11">
        <v>9.3859999999999992</v>
      </c>
      <c r="H16" s="11">
        <v>13.813999999999998</v>
      </c>
      <c r="I16" s="11">
        <v>1.6640000000000001</v>
      </c>
      <c r="J16" s="11">
        <v>5.5110000000000006E-2</v>
      </c>
      <c r="K16" s="11">
        <v>5.6340000000000001E-2</v>
      </c>
      <c r="L16" s="11">
        <v>99.456600000000009</v>
      </c>
      <c r="M16" s="5" t="s">
        <v>165</v>
      </c>
      <c r="N16" s="11">
        <v>0.78938709586109113</v>
      </c>
      <c r="O16" s="13">
        <v>99.359755402039198</v>
      </c>
      <c r="P16" s="11">
        <v>17.843161705810456</v>
      </c>
      <c r="Q16" s="11">
        <v>29.571042391668957</v>
      </c>
      <c r="R16" s="11">
        <v>1.7582030863378357</v>
      </c>
      <c r="S16" s="11">
        <v>8.7455184365098446E-3</v>
      </c>
      <c r="T16" s="11">
        <v>11.310446152576155</v>
      </c>
      <c r="U16" s="11">
        <v>1.4437864408285777</v>
      </c>
      <c r="V16" s="11">
        <v>3.6664359301767897</v>
      </c>
      <c r="W16" s="11">
        <v>0.67361593638761941</v>
      </c>
      <c r="X16" s="11">
        <v>3.6595969041567336</v>
      </c>
      <c r="Y16" s="11">
        <v>1.4445059650022238</v>
      </c>
      <c r="Z16" s="11">
        <v>0.59629167033328134</v>
      </c>
      <c r="AA16" s="11">
        <v>0.37730051044571106</v>
      </c>
      <c r="AB16" s="11">
        <v>2.6855722461298983</v>
      </c>
      <c r="AC16" s="11">
        <v>0.58038653509592442</v>
      </c>
      <c r="AD16" s="11">
        <v>1.8105543191903668</v>
      </c>
      <c r="AE16" s="11">
        <v>0.2662807411995915</v>
      </c>
      <c r="AF16" s="11">
        <v>1.6919510796226802</v>
      </c>
      <c r="AG16" s="11">
        <v>0.25659971019444477</v>
      </c>
      <c r="AH16" s="11">
        <v>0.86491582251702215</v>
      </c>
      <c r="AI16" s="11">
        <v>0.18776757805800642</v>
      </c>
      <c r="AJ16" s="14">
        <v>8.1070398603607083E-2</v>
      </c>
      <c r="AK16" s="14">
        <v>2.2119508887398952E-2</v>
      </c>
      <c r="AL16" s="5" t="s">
        <v>122</v>
      </c>
    </row>
    <row r="17" spans="1:38">
      <c r="A17" s="5" t="s">
        <v>19</v>
      </c>
      <c r="B17" s="11">
        <v>48.97</v>
      </c>
      <c r="C17" s="11">
        <v>1.70275</v>
      </c>
      <c r="D17" s="11">
        <v>14.616000000000003</v>
      </c>
      <c r="E17" s="11">
        <v>11.687000000000001</v>
      </c>
      <c r="F17" s="11">
        <v>0.19959999999999997</v>
      </c>
      <c r="G17" s="11">
        <v>7.7090000000000005</v>
      </c>
      <c r="H17" s="11">
        <v>12.328999999999999</v>
      </c>
      <c r="I17" s="11">
        <v>2.1589999999999998</v>
      </c>
      <c r="J17" s="11">
        <v>0.25136000000000003</v>
      </c>
      <c r="K17" s="11">
        <v>0.18494000000000002</v>
      </c>
      <c r="L17" s="11">
        <v>99.847030000000018</v>
      </c>
      <c r="M17" s="5" t="s">
        <v>165</v>
      </c>
      <c r="N17" s="11">
        <v>4.4513537749238976</v>
      </c>
      <c r="O17" s="13">
        <v>196.07468703179839</v>
      </c>
      <c r="P17" s="11">
        <v>24.46325897867797</v>
      </c>
      <c r="Q17" s="11">
        <v>93.731851111810315</v>
      </c>
      <c r="R17" s="11">
        <v>9.75909584306463</v>
      </c>
      <c r="S17" s="11">
        <v>6.5708931813345361E-2</v>
      </c>
      <c r="T17" s="11">
        <v>57.936103557564444</v>
      </c>
      <c r="U17" s="11">
        <v>7.1527054582312841</v>
      </c>
      <c r="V17" s="11">
        <v>17.524848090317182</v>
      </c>
      <c r="W17" s="11">
        <v>2.5587387901935892</v>
      </c>
      <c r="X17" s="11">
        <v>11.960649708411884</v>
      </c>
      <c r="Y17" s="11">
        <v>3.3621588143341086</v>
      </c>
      <c r="Z17" s="11">
        <v>1.2039915324769315</v>
      </c>
      <c r="AA17" s="11">
        <v>0.64904913143206189</v>
      </c>
      <c r="AB17" s="11">
        <v>4.044078427062999</v>
      </c>
      <c r="AC17" s="11">
        <v>0.83029574027517283</v>
      </c>
      <c r="AD17" s="11">
        <v>2.446654779539652</v>
      </c>
      <c r="AE17" s="11">
        <v>0.3425290208024227</v>
      </c>
      <c r="AF17" s="11">
        <v>2.1330320565017251</v>
      </c>
      <c r="AG17" s="11">
        <v>0.3173236264169938</v>
      </c>
      <c r="AH17" s="11">
        <v>2.3059211882834378</v>
      </c>
      <c r="AI17" s="11">
        <v>0.6113476748308776</v>
      </c>
      <c r="AJ17" s="14">
        <v>0.50849784718935942</v>
      </c>
      <c r="AK17" s="14">
        <v>0.14544285709936783</v>
      </c>
      <c r="AL17" s="5" t="s">
        <v>123</v>
      </c>
    </row>
    <row r="18" spans="1:38">
      <c r="A18" s="5" t="s">
        <v>20</v>
      </c>
      <c r="B18" s="11">
        <v>49.500999999999998</v>
      </c>
      <c r="C18" s="11">
        <v>1.3973200000000001</v>
      </c>
      <c r="D18" s="11">
        <v>14.218000000000004</v>
      </c>
      <c r="E18" s="11">
        <v>11.07</v>
      </c>
      <c r="F18" s="11">
        <v>0.20034000000000002</v>
      </c>
      <c r="G18" s="11">
        <v>7.5509999999999993</v>
      </c>
      <c r="H18" s="11">
        <v>12.728000000000003</v>
      </c>
      <c r="I18" s="11">
        <v>2.1119999999999997</v>
      </c>
      <c r="J18" s="11">
        <v>0.16007000000000005</v>
      </c>
      <c r="K18" s="11">
        <v>0.12575</v>
      </c>
      <c r="L18" s="11">
        <v>99.327950000000016</v>
      </c>
      <c r="M18" s="5" t="s">
        <v>165</v>
      </c>
      <c r="N18" s="11">
        <v>2.7</v>
      </c>
      <c r="O18" s="13">
        <v>154</v>
      </c>
      <c r="P18" s="11">
        <v>23.4</v>
      </c>
      <c r="Q18" s="11">
        <v>74.400000000000006</v>
      </c>
      <c r="R18" s="11">
        <v>6.6</v>
      </c>
      <c r="S18" s="11"/>
      <c r="T18" s="11">
        <v>34</v>
      </c>
      <c r="U18" s="11">
        <v>5.21</v>
      </c>
      <c r="V18" s="11">
        <v>13</v>
      </c>
      <c r="W18" s="11">
        <v>2.1</v>
      </c>
      <c r="X18" s="11">
        <v>10.1</v>
      </c>
      <c r="Y18" s="11">
        <v>2.94</v>
      </c>
      <c r="Z18" s="11">
        <v>1.0900000000000001</v>
      </c>
      <c r="AA18" s="11">
        <v>0.64</v>
      </c>
      <c r="AB18" s="11">
        <v>4.0199999999999996</v>
      </c>
      <c r="AC18" s="11">
        <v>0.83</v>
      </c>
      <c r="AD18" s="11">
        <v>2.2400000000000002</v>
      </c>
      <c r="AE18" s="11">
        <v>0.36</v>
      </c>
      <c r="AF18" s="11">
        <v>2.1800000000000002</v>
      </c>
      <c r="AG18" s="11">
        <v>0.36</v>
      </c>
      <c r="AH18" s="11">
        <v>2.04</v>
      </c>
      <c r="AI18" s="11">
        <v>0.45</v>
      </c>
      <c r="AJ18" s="14">
        <v>0.43</v>
      </c>
      <c r="AK18" s="14">
        <v>0.13</v>
      </c>
      <c r="AL18" s="5" t="s">
        <v>123</v>
      </c>
    </row>
    <row r="19" spans="1:38">
      <c r="A19" s="5" t="s">
        <v>21</v>
      </c>
      <c r="B19" s="11">
        <v>49.691999999999993</v>
      </c>
      <c r="C19" s="11">
        <v>1.4579199999999999</v>
      </c>
      <c r="D19" s="11">
        <v>14.052000000000001</v>
      </c>
      <c r="E19" s="11">
        <v>11.25</v>
      </c>
      <c r="F19" s="11">
        <v>0.19453000000000004</v>
      </c>
      <c r="G19" s="11">
        <v>7.464999999999999</v>
      </c>
      <c r="H19" s="11">
        <v>12.683000000000002</v>
      </c>
      <c r="I19" s="11">
        <v>2.1369999999999996</v>
      </c>
      <c r="J19" s="11">
        <v>0.16087000000000001</v>
      </c>
      <c r="K19" s="11">
        <v>0.12483</v>
      </c>
      <c r="L19" s="11">
        <v>99.451899999999995</v>
      </c>
      <c r="M19" s="5" t="s">
        <v>165</v>
      </c>
      <c r="N19" s="11">
        <v>2.4750096754953255</v>
      </c>
      <c r="O19" s="13">
        <v>132.75942733704281</v>
      </c>
      <c r="P19" s="11">
        <v>22.91571327349374</v>
      </c>
      <c r="Q19" s="11">
        <v>72.542976745491217</v>
      </c>
      <c r="R19" s="11">
        <v>5.7383431343947331</v>
      </c>
      <c r="S19" s="11">
        <v>2.4656328640286756E-2</v>
      </c>
      <c r="T19" s="11">
        <v>26.852703135570074</v>
      </c>
      <c r="U19" s="11">
        <v>4.7528570381240467</v>
      </c>
      <c r="V19" s="11">
        <v>11.64207456788689</v>
      </c>
      <c r="W19" s="11">
        <v>1.7811057452964771</v>
      </c>
      <c r="X19" s="11">
        <v>8.7595300491044981</v>
      </c>
      <c r="Y19" s="11">
        <v>2.7109072770234039</v>
      </c>
      <c r="Z19" s="11">
        <v>0.98171728299442351</v>
      </c>
      <c r="AA19" s="11">
        <v>0.55543697884210241</v>
      </c>
      <c r="AB19" s="11">
        <v>3.6813430929548208</v>
      </c>
      <c r="AC19" s="11">
        <v>0.76986812695268747</v>
      </c>
      <c r="AD19" s="11">
        <v>2.3115126244273601</v>
      </c>
      <c r="AE19" s="11">
        <v>0.32542820175542025</v>
      </c>
      <c r="AF19" s="11">
        <v>2.036112975085286</v>
      </c>
      <c r="AG19" s="11">
        <v>0.30457005157765998</v>
      </c>
      <c r="AH19" s="11">
        <v>1.867370295188409</v>
      </c>
      <c r="AI19" s="11">
        <v>0.39276636779068241</v>
      </c>
      <c r="AJ19" s="14">
        <v>0.38412329240519849</v>
      </c>
      <c r="AK19" s="14">
        <v>0.11206590082786945</v>
      </c>
      <c r="AL19" s="5" t="s">
        <v>123</v>
      </c>
    </row>
    <row r="20" spans="1:38">
      <c r="A20" s="5" t="s">
        <v>22</v>
      </c>
      <c r="B20" s="11">
        <v>47.893999999999998</v>
      </c>
      <c r="C20" s="11">
        <v>1.0842100000000001</v>
      </c>
      <c r="D20" s="11">
        <v>16.291999999999998</v>
      </c>
      <c r="E20" s="11">
        <v>9.5039999999999996</v>
      </c>
      <c r="F20" s="11">
        <v>0.15626000000000001</v>
      </c>
      <c r="G20" s="11">
        <v>9.1729999999999983</v>
      </c>
      <c r="H20" s="11">
        <v>13.197999999999999</v>
      </c>
      <c r="I20" s="11">
        <v>1.7909999999999999</v>
      </c>
      <c r="J20" s="11">
        <v>8.1960000000000005E-2</v>
      </c>
      <c r="K20" s="11">
        <v>8.7400000000000005E-2</v>
      </c>
      <c r="L20" s="11">
        <v>99.462490000000003</v>
      </c>
      <c r="M20" s="5" t="s">
        <v>165</v>
      </c>
      <c r="N20" s="11">
        <v>0.91173406835287452</v>
      </c>
      <c r="O20" s="13">
        <v>119.40314038955469</v>
      </c>
      <c r="P20" s="11">
        <v>19.243253919096059</v>
      </c>
      <c r="Q20" s="11">
        <v>42.585641787475026</v>
      </c>
      <c r="R20" s="11">
        <v>3.042468066464076</v>
      </c>
      <c r="S20" s="11">
        <v>1.0017986756673522E-2</v>
      </c>
      <c r="T20" s="11">
        <v>13.767835038072572</v>
      </c>
      <c r="U20" s="11">
        <v>2.286518172531689</v>
      </c>
      <c r="V20" s="11">
        <v>5.9961163281260585</v>
      </c>
      <c r="W20" s="11">
        <v>1.0222163913316491</v>
      </c>
      <c r="X20" s="11">
        <v>5.3891764910096018</v>
      </c>
      <c r="Y20" s="11">
        <v>1.8910591268178387</v>
      </c>
      <c r="Z20" s="11">
        <v>0.74538961934683157</v>
      </c>
      <c r="AA20" s="11">
        <v>0.43196775936638915</v>
      </c>
      <c r="AB20" s="11">
        <v>3.0288842207914297</v>
      </c>
      <c r="AC20" s="11">
        <v>0.64478522727704857</v>
      </c>
      <c r="AD20" s="11">
        <v>1.943360157124485</v>
      </c>
      <c r="AE20" s="11">
        <v>0.28005372199199452</v>
      </c>
      <c r="AF20" s="11">
        <v>1.7612040693157096</v>
      </c>
      <c r="AG20" s="11">
        <v>0.26418020985162671</v>
      </c>
      <c r="AH20" s="11">
        <v>1.2172818285664924</v>
      </c>
      <c r="AI20" s="11">
        <v>0.20825961590317041</v>
      </c>
      <c r="AJ20" s="14">
        <v>0.144589829868773</v>
      </c>
      <c r="AK20" s="14">
        <v>4.0412133699129958E-2</v>
      </c>
      <c r="AL20" s="5" t="s">
        <v>123</v>
      </c>
    </row>
    <row r="21" spans="1:38">
      <c r="A21" s="5" t="s">
        <v>23</v>
      </c>
      <c r="B21" s="11">
        <v>49.654000000000003</v>
      </c>
      <c r="C21" s="11">
        <v>0.53634999999999999</v>
      </c>
      <c r="D21" s="11">
        <v>14.818000000000001</v>
      </c>
      <c r="E21" s="11">
        <v>8.6189999999999998</v>
      </c>
      <c r="F21" s="11">
        <v>0.15173</v>
      </c>
      <c r="G21" s="11">
        <v>10.101000000000001</v>
      </c>
      <c r="H21" s="11">
        <v>14.427999999999997</v>
      </c>
      <c r="I21" s="11">
        <v>1.3497399999999999</v>
      </c>
      <c r="J21" s="11">
        <v>3.0129999999999997E-2</v>
      </c>
      <c r="K21" s="11">
        <v>2.9389999999999999E-2</v>
      </c>
      <c r="L21" s="11">
        <v>99.919450000000012</v>
      </c>
      <c r="M21" s="5" t="s">
        <v>165</v>
      </c>
      <c r="N21" s="11">
        <v>0.6</v>
      </c>
      <c r="O21" s="13">
        <v>49.2</v>
      </c>
      <c r="P21" s="11">
        <v>15.2</v>
      </c>
      <c r="Q21" s="11">
        <v>20.100000000000001</v>
      </c>
      <c r="R21" s="11">
        <v>0.8</v>
      </c>
      <c r="S21" s="11"/>
      <c r="T21" s="11">
        <v>6</v>
      </c>
      <c r="U21" s="11">
        <v>0.73</v>
      </c>
      <c r="V21" s="11">
        <v>2.2999999999999998</v>
      </c>
      <c r="W21" s="11">
        <v>0.4</v>
      </c>
      <c r="X21" s="11">
        <v>2.6</v>
      </c>
      <c r="Y21" s="11">
        <v>1.08</v>
      </c>
      <c r="Z21" s="11">
        <v>0.44</v>
      </c>
      <c r="AA21" s="11">
        <v>0.35</v>
      </c>
      <c r="AB21" s="11">
        <v>2.37</v>
      </c>
      <c r="AC21" s="11">
        <v>0.54</v>
      </c>
      <c r="AD21" s="11">
        <v>1.53</v>
      </c>
      <c r="AE21" s="11">
        <v>0.27</v>
      </c>
      <c r="AF21" s="11">
        <v>1.6</v>
      </c>
      <c r="AG21" s="11">
        <v>0.27</v>
      </c>
      <c r="AH21" s="11">
        <v>0.66</v>
      </c>
      <c r="AI21" s="11">
        <v>0.06</v>
      </c>
      <c r="AJ21" s="14">
        <v>7.0000000000000007E-2</v>
      </c>
      <c r="AK21" s="14">
        <v>0.02</v>
      </c>
      <c r="AL21" s="5" t="s">
        <v>123</v>
      </c>
    </row>
    <row r="22" spans="1:38">
      <c r="A22" s="5" t="s">
        <v>24</v>
      </c>
      <c r="B22" s="11">
        <v>48.863</v>
      </c>
      <c r="C22" s="11">
        <v>0.63706999999999991</v>
      </c>
      <c r="D22" s="11">
        <v>15.989000000000004</v>
      </c>
      <c r="E22" s="11">
        <v>10.202000000000002</v>
      </c>
      <c r="F22" s="11">
        <v>0.17360999999999999</v>
      </c>
      <c r="G22" s="11">
        <v>9.282</v>
      </c>
      <c r="H22" s="11">
        <v>12.934000000000001</v>
      </c>
      <c r="I22" s="11">
        <v>1.6480000000000001</v>
      </c>
      <c r="J22" s="11">
        <v>3.0159999999999999E-2</v>
      </c>
      <c r="K22" s="11">
        <v>4.0130000000000006E-2</v>
      </c>
      <c r="L22" s="11">
        <v>100.01173999999999</v>
      </c>
      <c r="M22" s="5" t="s">
        <v>165</v>
      </c>
      <c r="N22" s="11">
        <v>0.387333233992466</v>
      </c>
      <c r="O22" s="13">
        <v>58.642225969273376</v>
      </c>
      <c r="P22" s="11">
        <v>17.96396564810625</v>
      </c>
      <c r="Q22" s="11">
        <v>23.951682677996725</v>
      </c>
      <c r="R22" s="11">
        <v>1.008087956658017</v>
      </c>
      <c r="S22" s="11">
        <v>4.1855555800006956E-3</v>
      </c>
      <c r="T22" s="11">
        <v>6.057562075231143</v>
      </c>
      <c r="U22" s="11">
        <v>1.0250859234818297</v>
      </c>
      <c r="V22" s="11">
        <v>2.7057811541475125</v>
      </c>
      <c r="W22" s="11">
        <v>0.50001462388182905</v>
      </c>
      <c r="X22" s="11">
        <v>2.843167157195662</v>
      </c>
      <c r="Y22" s="11">
        <v>1.1767326204415012</v>
      </c>
      <c r="Z22" s="11">
        <v>0.48490165990717637</v>
      </c>
      <c r="AA22" s="11">
        <v>0.34385076332908382</v>
      </c>
      <c r="AB22" s="11">
        <v>2.6089824157072448</v>
      </c>
      <c r="AC22" s="11">
        <v>0.58876300479351329</v>
      </c>
      <c r="AD22" s="11">
        <v>1.8932577831810808</v>
      </c>
      <c r="AE22" s="11">
        <v>0.28218711460581125</v>
      </c>
      <c r="AF22" s="11">
        <v>1.8377494284026135</v>
      </c>
      <c r="AG22" s="11">
        <v>0.28807207320030348</v>
      </c>
      <c r="AH22" s="11">
        <v>0.72802479346253035</v>
      </c>
      <c r="AI22" s="11">
        <v>7.9603114979332493E-2</v>
      </c>
      <c r="AJ22" s="14">
        <v>4.5670500799862228E-2</v>
      </c>
      <c r="AK22" s="14">
        <v>1.2986978021564037E-2</v>
      </c>
      <c r="AL22" s="5" t="s">
        <v>122</v>
      </c>
    </row>
    <row r="23" spans="1:38">
      <c r="A23" s="5" t="s">
        <v>25</v>
      </c>
      <c r="B23" s="11">
        <v>48.587000000000003</v>
      </c>
      <c r="C23" s="11">
        <v>1.49966</v>
      </c>
      <c r="D23" s="11">
        <v>15.093</v>
      </c>
      <c r="E23" s="11">
        <v>11.074</v>
      </c>
      <c r="F23" s="11">
        <v>0.18546000000000001</v>
      </c>
      <c r="G23" s="11">
        <v>7.8090000000000002</v>
      </c>
      <c r="H23" s="11">
        <v>12.123000000000001</v>
      </c>
      <c r="I23" s="11">
        <v>1.95</v>
      </c>
      <c r="J23" s="11">
        <v>0.21019000000000002</v>
      </c>
      <c r="K23" s="11">
        <v>0.16871</v>
      </c>
      <c r="L23" s="11">
        <v>98.949359999999984</v>
      </c>
      <c r="M23" s="5" t="s">
        <v>165</v>
      </c>
      <c r="N23" s="11">
        <v>4.1681342020876713</v>
      </c>
      <c r="O23" s="13">
        <v>155.29804234174318</v>
      </c>
      <c r="P23" s="11">
        <v>26.587951174526985</v>
      </c>
      <c r="Q23" s="11">
        <v>89.165464799932579</v>
      </c>
      <c r="R23" s="11">
        <v>9.3304775244391802</v>
      </c>
      <c r="S23" s="11">
        <v>5.1727958754576912E-2</v>
      </c>
      <c r="T23" s="11">
        <v>57.592756461243191</v>
      </c>
      <c r="U23" s="11">
        <v>6.6962751237627103</v>
      </c>
      <c r="V23" s="11">
        <v>16.483326756353467</v>
      </c>
      <c r="W23" s="11">
        <v>2.4394104880593201</v>
      </c>
      <c r="X23" s="11">
        <v>11.432219563222827</v>
      </c>
      <c r="Y23" s="11">
        <v>3.348298498056788</v>
      </c>
      <c r="Z23" s="11">
        <v>1.1923973506988135</v>
      </c>
      <c r="AA23" s="11">
        <v>0.65351253856076486</v>
      </c>
      <c r="AB23" s="11">
        <v>4.2605232982011403</v>
      </c>
      <c r="AC23" s="11">
        <v>0.88450293170154515</v>
      </c>
      <c r="AD23" s="11">
        <v>2.6726632693267334</v>
      </c>
      <c r="AE23" s="11">
        <v>0.38130820192439818</v>
      </c>
      <c r="AF23" s="11">
        <v>2.4022077383198028</v>
      </c>
      <c r="AG23" s="11">
        <v>0.35935304008226676</v>
      </c>
      <c r="AH23" s="11">
        <v>2.2464046701475784</v>
      </c>
      <c r="AI23" s="11">
        <v>0.58119892890687996</v>
      </c>
      <c r="AJ23" s="14">
        <v>0.44435706583518403</v>
      </c>
      <c r="AK23" s="14">
        <v>0.13317904716306639</v>
      </c>
      <c r="AL23" s="5" t="s">
        <v>122</v>
      </c>
    </row>
    <row r="24" spans="1:38">
      <c r="A24" s="5" t="s">
        <v>26</v>
      </c>
      <c r="B24" s="11">
        <v>48.902999999999999</v>
      </c>
      <c r="C24" s="11">
        <v>2.0449999999999999</v>
      </c>
      <c r="D24" s="11">
        <v>13.102</v>
      </c>
      <c r="E24" s="11">
        <v>13.343999999999998</v>
      </c>
      <c r="F24" s="11">
        <v>0.23193999999999998</v>
      </c>
      <c r="G24" s="11">
        <v>6.492</v>
      </c>
      <c r="H24" s="11">
        <v>11.709999999999999</v>
      </c>
      <c r="I24" s="11">
        <v>2.3429999999999995</v>
      </c>
      <c r="J24" s="11">
        <v>0.20979</v>
      </c>
      <c r="K24" s="11">
        <v>0.16985999999999998</v>
      </c>
      <c r="L24" s="11">
        <v>98.838929999999991</v>
      </c>
      <c r="M24" s="5" t="s">
        <v>165</v>
      </c>
      <c r="N24" s="11">
        <v>3.7709765553853489</v>
      </c>
      <c r="O24" s="13">
        <v>135.79362208999132</v>
      </c>
      <c r="P24" s="11">
        <v>35.800679638622348</v>
      </c>
      <c r="Q24" s="11">
        <v>106.5690742582906</v>
      </c>
      <c r="R24" s="11">
        <v>9.2304742352189209</v>
      </c>
      <c r="S24" s="11">
        <v>4.5389507071438892E-2</v>
      </c>
      <c r="T24" s="11">
        <v>43.338550618874677</v>
      </c>
      <c r="U24" s="11">
        <v>6.7812790710071456</v>
      </c>
      <c r="V24" s="11">
        <v>16.927951129938876</v>
      </c>
      <c r="W24" s="11">
        <v>2.561195045709912</v>
      </c>
      <c r="X24" s="11">
        <v>12.580182941126136</v>
      </c>
      <c r="Y24" s="11">
        <v>3.8425415298207226</v>
      </c>
      <c r="Z24" s="11">
        <v>1.3628025298737874</v>
      </c>
      <c r="AA24" s="11">
        <v>0.83308039734216388</v>
      </c>
      <c r="AB24" s="11">
        <v>5.532853713549617</v>
      </c>
      <c r="AC24" s="11">
        <v>1.1621463877490201</v>
      </c>
      <c r="AD24" s="11">
        <v>3.5338409903927097</v>
      </c>
      <c r="AE24" s="11">
        <v>0.50840431493052773</v>
      </c>
      <c r="AF24" s="11">
        <v>3.2140314017966425</v>
      </c>
      <c r="AG24" s="11">
        <v>0.48250983140577486</v>
      </c>
      <c r="AH24" s="11">
        <v>2.6599614769385176</v>
      </c>
      <c r="AI24" s="11">
        <v>0.57520132052405282</v>
      </c>
      <c r="AJ24" s="14">
        <v>0.56365098149095438</v>
      </c>
      <c r="AK24" s="14">
        <v>0.16339683021449658</v>
      </c>
      <c r="AL24" s="5" t="s">
        <v>123</v>
      </c>
    </row>
    <row r="25" spans="1:38">
      <c r="A25" s="5" t="s">
        <v>27</v>
      </c>
      <c r="B25" s="11">
        <v>49.242000000000004</v>
      </c>
      <c r="C25" s="11">
        <v>0.91046000000000016</v>
      </c>
      <c r="D25" s="11">
        <v>14.927999999999997</v>
      </c>
      <c r="E25" s="11">
        <v>10.267999999999999</v>
      </c>
      <c r="F25" s="11">
        <v>0.20052000000000003</v>
      </c>
      <c r="G25" s="11">
        <v>8.5069999999999997</v>
      </c>
      <c r="H25" s="11">
        <v>13.263</v>
      </c>
      <c r="I25" s="11">
        <v>1.9009999999999998</v>
      </c>
      <c r="J25" s="11">
        <v>6.1080000000000002E-2</v>
      </c>
      <c r="K25" s="11">
        <v>6.0090000000000011E-2</v>
      </c>
      <c r="L25" s="11">
        <v>99.56514</v>
      </c>
      <c r="M25" s="5" t="s">
        <v>165</v>
      </c>
      <c r="N25" s="11">
        <v>0.89687930188874032</v>
      </c>
      <c r="O25" s="13">
        <v>98.151089013563535</v>
      </c>
      <c r="P25" s="11">
        <v>20.51232062835679</v>
      </c>
      <c r="Q25" s="11">
        <v>33.643907217598013</v>
      </c>
      <c r="R25" s="11">
        <v>2.1722650424807517</v>
      </c>
      <c r="S25" s="11">
        <v>1.0377980660835767E-2</v>
      </c>
      <c r="T25" s="11">
        <v>13.353346559639078</v>
      </c>
      <c r="U25" s="11">
        <v>1.6386997010963913</v>
      </c>
      <c r="V25" s="11">
        <v>4.3429042758424909</v>
      </c>
      <c r="W25" s="11">
        <v>0.78960274455869617</v>
      </c>
      <c r="X25" s="11">
        <v>4.3719437630593632</v>
      </c>
      <c r="Y25" s="11">
        <v>1.6702130385480238</v>
      </c>
      <c r="Z25" s="11">
        <v>0.69741768205803745</v>
      </c>
      <c r="AA25" s="11">
        <v>0.42116220817146577</v>
      </c>
      <c r="AB25" s="11">
        <v>3.0835418251295073</v>
      </c>
      <c r="AC25" s="11">
        <v>0.67311305858042403</v>
      </c>
      <c r="AD25" s="11">
        <v>2.0691225803577376</v>
      </c>
      <c r="AE25" s="11">
        <v>0.30656188653566957</v>
      </c>
      <c r="AF25" s="11">
        <v>1.9458352246539474</v>
      </c>
      <c r="AG25" s="11">
        <v>0.29472841878688344</v>
      </c>
      <c r="AH25" s="11">
        <v>1.0050881187082423</v>
      </c>
      <c r="AI25" s="11">
        <v>0.13871574693380617</v>
      </c>
      <c r="AJ25" s="14">
        <v>0.12481279436120446</v>
      </c>
      <c r="AK25" s="14">
        <v>3.3178365523248356E-2</v>
      </c>
      <c r="AL25" s="5" t="s">
        <v>122</v>
      </c>
    </row>
    <row r="26" spans="1:38">
      <c r="A26" s="5" t="s">
        <v>28</v>
      </c>
      <c r="B26" s="11">
        <v>49.131999999999991</v>
      </c>
      <c r="C26" s="11">
        <v>2.7930000000000001</v>
      </c>
      <c r="D26" s="11">
        <v>13.009</v>
      </c>
      <c r="E26" s="11">
        <v>14.391</v>
      </c>
      <c r="F26" s="11">
        <v>0.24539999999999998</v>
      </c>
      <c r="G26" s="11">
        <v>5.918000000000001</v>
      </c>
      <c r="H26" s="11">
        <v>10.987999999999998</v>
      </c>
      <c r="I26" s="11">
        <v>2.3109999999999999</v>
      </c>
      <c r="J26" s="11">
        <v>0.36281000000000002</v>
      </c>
      <c r="K26" s="11">
        <v>0.30008999999999997</v>
      </c>
      <c r="L26" s="11">
        <v>99.75809000000001</v>
      </c>
      <c r="M26" s="5" t="s">
        <v>165</v>
      </c>
      <c r="N26" s="11">
        <v>6.6434046388471826</v>
      </c>
      <c r="O26" s="13">
        <v>183.50159768495809</v>
      </c>
      <c r="P26" s="11">
        <v>40.522324384240605</v>
      </c>
      <c r="Q26" s="11">
        <v>166.41505389033648</v>
      </c>
      <c r="R26" s="11">
        <v>17.116658393906857</v>
      </c>
      <c r="S26" s="11">
        <v>6.8035637915881339E-2</v>
      </c>
      <c r="T26" s="11">
        <v>68.442162152916552</v>
      </c>
      <c r="U26" s="11">
        <v>11.907264115740544</v>
      </c>
      <c r="V26" s="11">
        <v>30.300389932027294</v>
      </c>
      <c r="W26" s="11">
        <v>4.3032211849183417</v>
      </c>
      <c r="X26" s="11">
        <v>20.036618062441782</v>
      </c>
      <c r="Y26" s="11">
        <v>5.5961596413415862</v>
      </c>
      <c r="Z26" s="11">
        <v>1.8416024172430503</v>
      </c>
      <c r="AA26" s="11">
        <v>1.0436823697808473</v>
      </c>
      <c r="AB26" s="11">
        <v>6.5212018218734444</v>
      </c>
      <c r="AC26" s="11">
        <v>1.3194071325236267</v>
      </c>
      <c r="AD26" s="11">
        <v>3.8954023164871892</v>
      </c>
      <c r="AE26" s="11">
        <v>0.53723721062446406</v>
      </c>
      <c r="AF26" s="11">
        <v>3.3580146160988877</v>
      </c>
      <c r="AG26" s="11">
        <v>0.50103138575632222</v>
      </c>
      <c r="AH26" s="11">
        <v>3.9994044540103229</v>
      </c>
      <c r="AI26" s="11">
        <v>1.0613934398101499</v>
      </c>
      <c r="AJ26" s="14">
        <v>0.95232310412428689</v>
      </c>
      <c r="AK26" s="14">
        <v>0.28173809826701357</v>
      </c>
      <c r="AL26" s="5" t="s">
        <v>123</v>
      </c>
    </row>
    <row r="27" spans="1:38">
      <c r="A27" s="5" t="s">
        <v>29</v>
      </c>
      <c r="B27" s="11">
        <v>49.379000000000005</v>
      </c>
      <c r="C27" s="11">
        <v>2.8060000000000005</v>
      </c>
      <c r="D27" s="11">
        <v>12.994999999999999</v>
      </c>
      <c r="E27" s="11">
        <v>14.213999999999999</v>
      </c>
      <c r="F27" s="11">
        <v>0.23843</v>
      </c>
      <c r="G27" s="11">
        <v>5.5709999999999997</v>
      </c>
      <c r="H27" s="11">
        <v>10.227</v>
      </c>
      <c r="I27" s="11">
        <v>2.5669999999999997</v>
      </c>
      <c r="J27" s="11">
        <v>0.40046999999999999</v>
      </c>
      <c r="K27" s="11">
        <v>0.31152000000000002</v>
      </c>
      <c r="L27" s="11">
        <v>99.036059999999992</v>
      </c>
      <c r="M27" s="5" t="s">
        <v>165</v>
      </c>
      <c r="N27" s="11">
        <v>3.4033196825471541</v>
      </c>
      <c r="O27" s="13">
        <v>161.82311765530449</v>
      </c>
      <c r="P27" s="11">
        <v>28.525118229854204</v>
      </c>
      <c r="Q27" s="11">
        <v>98.012879459313709</v>
      </c>
      <c r="R27" s="11">
        <v>8.4381116708995343</v>
      </c>
      <c r="S27" s="11">
        <v>3.8207442522396703E-2</v>
      </c>
      <c r="T27" s="11">
        <v>36.867375749879109</v>
      </c>
      <c r="U27" s="11">
        <v>6.9207145076862311</v>
      </c>
      <c r="V27" s="11">
        <v>15.894577502459372</v>
      </c>
      <c r="W27" s="11">
        <v>2.4232306518867452</v>
      </c>
      <c r="X27" s="11">
        <v>11.636330591482423</v>
      </c>
      <c r="Y27" s="11">
        <v>3.4743853075674029</v>
      </c>
      <c r="Z27" s="11">
        <v>1.2445909680819973</v>
      </c>
      <c r="AA27" s="11">
        <v>0.69267154622803373</v>
      </c>
      <c r="AB27" s="11">
        <v>4.5185107742713404</v>
      </c>
      <c r="AC27" s="11">
        <v>0.93119916999425523</v>
      </c>
      <c r="AD27" s="11">
        <v>2.8155544405449868</v>
      </c>
      <c r="AE27" s="11">
        <v>0.39410464456692063</v>
      </c>
      <c r="AF27" s="11">
        <v>2.4885727620462657</v>
      </c>
      <c r="AG27" s="11">
        <v>0.36897905003547188</v>
      </c>
      <c r="AH27" s="11">
        <v>2.3832216503082591</v>
      </c>
      <c r="AI27" s="11">
        <v>0.5336925022775616</v>
      </c>
      <c r="AJ27" s="14">
        <v>0.50270547366200491</v>
      </c>
      <c r="AK27" s="14">
        <v>0.14770791597990093</v>
      </c>
      <c r="AL27" s="5" t="s">
        <v>122</v>
      </c>
    </row>
    <row r="28" spans="1:38">
      <c r="A28" s="5" t="s">
        <v>30</v>
      </c>
      <c r="B28" s="11">
        <v>48.823999999999998</v>
      </c>
      <c r="C28" s="11">
        <v>2.2450000000000001</v>
      </c>
      <c r="D28" s="11">
        <v>13.143000000000001</v>
      </c>
      <c r="E28" s="11">
        <v>14.873000000000001</v>
      </c>
      <c r="F28" s="11">
        <v>0.24018</v>
      </c>
      <c r="G28" s="11">
        <v>5.9030000000000005</v>
      </c>
      <c r="H28" s="11">
        <v>10.464</v>
      </c>
      <c r="I28" s="11">
        <v>2.4089999999999998</v>
      </c>
      <c r="J28" s="11">
        <v>0.22304000000000004</v>
      </c>
      <c r="K28" s="11">
        <v>0.20988999999999999</v>
      </c>
      <c r="L28" s="11">
        <v>98.911050000000017</v>
      </c>
      <c r="M28" s="5" t="s">
        <v>165</v>
      </c>
      <c r="N28" s="11">
        <v>4.5478363303346505</v>
      </c>
      <c r="O28" s="13">
        <v>139.96295820415369</v>
      </c>
      <c r="P28" s="11">
        <v>42.481557094939753</v>
      </c>
      <c r="Q28" s="11">
        <v>127.62203339442263</v>
      </c>
      <c r="R28" s="11">
        <v>10.84341640091014</v>
      </c>
      <c r="S28" s="11">
        <v>4.7988093420415705E-2</v>
      </c>
      <c r="T28" s="11">
        <v>46.116939191693923</v>
      </c>
      <c r="U28" s="11">
        <v>7.9543402561024061</v>
      </c>
      <c r="V28" s="11">
        <v>20.579896023591093</v>
      </c>
      <c r="W28" s="11">
        <v>3.1274362984352959</v>
      </c>
      <c r="X28" s="11">
        <v>15.150359061227709</v>
      </c>
      <c r="Y28" s="11">
        <v>4.6433334411479539</v>
      </c>
      <c r="Z28" s="11">
        <v>1.5789060029699578</v>
      </c>
      <c r="AA28" s="11">
        <v>0.9735213383118333</v>
      </c>
      <c r="AB28" s="11">
        <v>6.5509188972934789</v>
      </c>
      <c r="AC28" s="11">
        <v>1.3787794868871326</v>
      </c>
      <c r="AD28" s="11">
        <v>4.1822060928751208</v>
      </c>
      <c r="AE28" s="11">
        <v>0.61002991978674193</v>
      </c>
      <c r="AF28" s="11">
        <v>3.8107360979816289</v>
      </c>
      <c r="AG28" s="11">
        <v>0.57137782951430738</v>
      </c>
      <c r="AH28" s="11">
        <v>3.1698520867403346</v>
      </c>
      <c r="AI28" s="11">
        <v>0.69375632287088163</v>
      </c>
      <c r="AJ28" s="14">
        <v>0.70291743828532705</v>
      </c>
      <c r="AK28" s="14">
        <v>0.20287432623440993</v>
      </c>
      <c r="AL28" s="5" t="s">
        <v>122</v>
      </c>
    </row>
    <row r="29" spans="1:38">
      <c r="A29" s="5" t="s">
        <v>31</v>
      </c>
      <c r="B29" s="11">
        <v>49.685999999999993</v>
      </c>
      <c r="C29" s="11">
        <v>1.1592499999999999</v>
      </c>
      <c r="D29" s="11">
        <v>14.591999999999999</v>
      </c>
      <c r="E29" s="11">
        <v>10.657</v>
      </c>
      <c r="F29" s="11">
        <v>0.18931000000000001</v>
      </c>
      <c r="G29" s="11">
        <v>8.3550000000000004</v>
      </c>
      <c r="H29" s="11">
        <v>14.128</v>
      </c>
      <c r="I29" s="11">
        <v>1.966</v>
      </c>
      <c r="J29" s="11">
        <v>0.1169</v>
      </c>
      <c r="K29" s="11">
        <v>9.2649999999999996E-2</v>
      </c>
      <c r="L29" s="11">
        <v>101.16159</v>
      </c>
      <c r="M29" s="5" t="s">
        <v>165</v>
      </c>
      <c r="N29" s="11">
        <v>1.8226343254193809</v>
      </c>
      <c r="O29" s="13">
        <v>122.74609886602504</v>
      </c>
      <c r="P29" s="11">
        <v>20.785632616652627</v>
      </c>
      <c r="Q29" s="11">
        <v>53.832265904411436</v>
      </c>
      <c r="R29" s="11">
        <v>4.3774385309650352</v>
      </c>
      <c r="S29" s="11">
        <v>1.9528230412255244E-2</v>
      </c>
      <c r="T29" s="11">
        <v>20.001055940498194</v>
      </c>
      <c r="U29" s="11">
        <v>3.5728952924516886</v>
      </c>
      <c r="V29" s="11">
        <v>8.8080352970102851</v>
      </c>
      <c r="W29" s="11">
        <v>1.3801040403638423</v>
      </c>
      <c r="X29" s="11">
        <v>6.7659712279549922</v>
      </c>
      <c r="Y29" s="11">
        <v>2.2052963033583524</v>
      </c>
      <c r="Z29" s="11">
        <v>0.81108192950970437</v>
      </c>
      <c r="AA29" s="11">
        <v>0.48007029781729577</v>
      </c>
      <c r="AB29" s="11">
        <v>3.3021462451446597</v>
      </c>
      <c r="AC29" s="11">
        <v>0.6939704741973155</v>
      </c>
      <c r="AD29" s="11">
        <v>2.1015004914294306</v>
      </c>
      <c r="AE29" s="11">
        <v>0.30258546160347322</v>
      </c>
      <c r="AF29" s="11">
        <v>1.8862956007636782</v>
      </c>
      <c r="AG29" s="11">
        <v>0.28144125475687853</v>
      </c>
      <c r="AH29" s="11">
        <v>1.4901400499958353</v>
      </c>
      <c r="AI29" s="11">
        <v>0.29584140973929346</v>
      </c>
      <c r="AJ29" s="14">
        <v>0.29151014361595318</v>
      </c>
      <c r="AK29" s="14">
        <v>8.5834834944486446E-2</v>
      </c>
      <c r="AL29" s="5" t="s">
        <v>122</v>
      </c>
    </row>
    <row r="30" spans="1:38">
      <c r="A30" s="5" t="s">
        <v>32</v>
      </c>
      <c r="B30" s="11">
        <v>49.204999999999998</v>
      </c>
      <c r="C30" s="11">
        <v>1.3499700000000001</v>
      </c>
      <c r="D30" s="11">
        <v>14.232999999999999</v>
      </c>
      <c r="E30" s="11">
        <v>11.021999999999998</v>
      </c>
      <c r="F30" s="11">
        <v>0.19103000000000001</v>
      </c>
      <c r="G30" s="11">
        <v>7.6669999999999998</v>
      </c>
      <c r="H30" s="11">
        <v>12.975</v>
      </c>
      <c r="I30" s="11">
        <v>1.972</v>
      </c>
      <c r="J30" s="11">
        <v>0.15387000000000001</v>
      </c>
      <c r="K30" s="11">
        <v>0.12471000000000002</v>
      </c>
      <c r="L30" s="11">
        <v>99.176289999999995</v>
      </c>
      <c r="M30" s="5" t="s">
        <v>165</v>
      </c>
      <c r="N30" s="11">
        <v>2.6434644667849527</v>
      </c>
      <c r="O30" s="13">
        <v>136.55295225199123</v>
      </c>
      <c r="P30" s="11">
        <v>24.64121132001851</v>
      </c>
      <c r="Q30" s="11">
        <v>72.221986314018409</v>
      </c>
      <c r="R30" s="11">
        <v>6.3988728517383162</v>
      </c>
      <c r="S30" s="11">
        <v>2.85932168346795E-2</v>
      </c>
      <c r="T30" s="11">
        <v>29.452381350037147</v>
      </c>
      <c r="U30" s="11">
        <v>5.2991419941987372</v>
      </c>
      <c r="V30" s="11">
        <v>12.414129609726427</v>
      </c>
      <c r="W30" s="11">
        <v>1.8862347809079312</v>
      </c>
      <c r="X30" s="11">
        <v>9.1275831363826612</v>
      </c>
      <c r="Y30" s="11">
        <v>2.8015693407436415</v>
      </c>
      <c r="Z30" s="11">
        <v>1.0001823104877647</v>
      </c>
      <c r="AA30" s="11">
        <v>0.58216860461966391</v>
      </c>
      <c r="AB30" s="11">
        <v>3.882721394895305</v>
      </c>
      <c r="AC30" s="11">
        <v>0.82120015204961205</v>
      </c>
      <c r="AD30" s="11">
        <v>2.458202010256171</v>
      </c>
      <c r="AE30" s="11">
        <v>0.34561063033248718</v>
      </c>
      <c r="AF30" s="11">
        <v>2.1627548200198259</v>
      </c>
      <c r="AG30" s="11">
        <v>0.32453873404780847</v>
      </c>
      <c r="AH30" s="11">
        <v>1.9311261298646132</v>
      </c>
      <c r="AI30" s="11">
        <v>0.42117894881288337</v>
      </c>
      <c r="AJ30" s="14">
        <v>0.42574884678019903</v>
      </c>
      <c r="AK30" s="14">
        <v>0.12248705977262767</v>
      </c>
      <c r="AL30" s="5" t="s">
        <v>123</v>
      </c>
    </row>
    <row r="31" spans="1:38">
      <c r="A31" s="5" t="s">
        <v>33</v>
      </c>
      <c r="B31" s="11">
        <v>48.891000000000005</v>
      </c>
      <c r="C31" s="11">
        <v>2.1789999999999998</v>
      </c>
      <c r="D31" s="11">
        <v>13.628</v>
      </c>
      <c r="E31" s="11">
        <v>12.869</v>
      </c>
      <c r="F31" s="11">
        <v>0.22126999999999999</v>
      </c>
      <c r="G31" s="11">
        <v>6.6239999999999997</v>
      </c>
      <c r="H31" s="11">
        <v>11.498999999999999</v>
      </c>
      <c r="I31" s="11">
        <v>2.3109999999999999</v>
      </c>
      <c r="J31" s="11">
        <v>0.27743000000000001</v>
      </c>
      <c r="K31" s="11">
        <v>0.22366999999999998</v>
      </c>
      <c r="L31" s="11">
        <v>98.979640000000003</v>
      </c>
      <c r="M31" s="5" t="s">
        <v>165</v>
      </c>
      <c r="N31" s="11">
        <v>5.3400990574463654</v>
      </c>
      <c r="O31" s="13">
        <v>179.3874893962321</v>
      </c>
      <c r="P31" s="11">
        <v>35.382402927676829</v>
      </c>
      <c r="Q31" s="11">
        <v>136.52334368101586</v>
      </c>
      <c r="R31" s="11">
        <v>13.08168127138846</v>
      </c>
      <c r="S31" s="11">
        <v>5.5245549682276206E-2</v>
      </c>
      <c r="T31" s="11">
        <v>57.02087526519162</v>
      </c>
      <c r="U31" s="11">
        <v>9.6404069993462311</v>
      </c>
      <c r="V31" s="11">
        <v>24.388443999925393</v>
      </c>
      <c r="W31" s="11">
        <v>3.541520572940577</v>
      </c>
      <c r="X31" s="11">
        <v>16.714488090850679</v>
      </c>
      <c r="Y31" s="11">
        <v>4.7638829906642108</v>
      </c>
      <c r="Z31" s="11">
        <v>1.5997749709107942</v>
      </c>
      <c r="AA31" s="11">
        <v>0.90727223509823607</v>
      </c>
      <c r="AB31" s="11">
        <v>5.7427184967957894</v>
      </c>
      <c r="AC31" s="11">
        <v>1.1785709922519163</v>
      </c>
      <c r="AD31" s="11">
        <v>3.4556966175033343</v>
      </c>
      <c r="AE31" s="11">
        <v>0.48593061546400018</v>
      </c>
      <c r="AF31" s="11">
        <v>3.0402373342863975</v>
      </c>
      <c r="AG31" s="11">
        <v>0.45073703224572081</v>
      </c>
      <c r="AH31" s="11">
        <v>3.3399229503708749</v>
      </c>
      <c r="AI31" s="11">
        <v>0.8344658724661379</v>
      </c>
      <c r="AJ31" s="14">
        <v>0.77865920916596076</v>
      </c>
      <c r="AK31" s="14">
        <v>0.23329982290800527</v>
      </c>
      <c r="AL31" s="5" t="s">
        <v>122</v>
      </c>
    </row>
    <row r="32" spans="1:38">
      <c r="A32" s="5" t="s">
        <v>34</v>
      </c>
      <c r="B32" s="11">
        <v>48.864999999999995</v>
      </c>
      <c r="C32" s="11">
        <v>2.7990000000000004</v>
      </c>
      <c r="D32" s="11">
        <v>12.927000000000001</v>
      </c>
      <c r="E32" s="11">
        <v>14.450999999999999</v>
      </c>
      <c r="F32" s="11">
        <v>0.24729000000000001</v>
      </c>
      <c r="G32" s="11">
        <v>5.5619999999999994</v>
      </c>
      <c r="H32" s="11">
        <v>10.506</v>
      </c>
      <c r="I32" s="11">
        <v>2.4610000000000003</v>
      </c>
      <c r="J32" s="11">
        <v>0.37877</v>
      </c>
      <c r="K32" s="11">
        <v>0.29906999999999995</v>
      </c>
      <c r="L32" s="11">
        <v>98.842959999999991</v>
      </c>
      <c r="M32" s="5" t="s">
        <v>165</v>
      </c>
      <c r="N32" s="11">
        <v>6.8516104794446751</v>
      </c>
      <c r="O32" s="13">
        <v>173.75787443007698</v>
      </c>
      <c r="P32" s="11">
        <v>40.626051931587021</v>
      </c>
      <c r="Q32" s="11">
        <v>170.09989625159022</v>
      </c>
      <c r="R32" s="11">
        <v>16.063479413957861</v>
      </c>
      <c r="S32" s="11">
        <v>7.1087799315006098E-2</v>
      </c>
      <c r="T32" s="11">
        <v>69.996689074818406</v>
      </c>
      <c r="U32" s="11">
        <v>12.084127992519717</v>
      </c>
      <c r="V32" s="11">
        <v>31.03028012250077</v>
      </c>
      <c r="W32" s="11">
        <v>4.3762291314452515</v>
      </c>
      <c r="X32" s="11">
        <v>20.593184125595602</v>
      </c>
      <c r="Y32" s="11">
        <v>5.7473927610699818</v>
      </c>
      <c r="Z32" s="11">
        <v>1.9137533531999096</v>
      </c>
      <c r="AA32" s="11">
        <v>1.1056985643847375</v>
      </c>
      <c r="AB32" s="11">
        <v>6.7783436060608961</v>
      </c>
      <c r="AC32" s="11">
        <v>1.3894254738585026</v>
      </c>
      <c r="AD32" s="11">
        <v>4.0844742912930272</v>
      </c>
      <c r="AE32" s="11">
        <v>0.57369650414590834</v>
      </c>
      <c r="AF32" s="11">
        <v>3.6196263247607998</v>
      </c>
      <c r="AG32" s="11">
        <v>0.53742661290277438</v>
      </c>
      <c r="AH32" s="11">
        <v>4.2675934870455272</v>
      </c>
      <c r="AI32" s="11">
        <v>1.0549105315389442</v>
      </c>
      <c r="AJ32" s="14">
        <v>1.0687584229558624</v>
      </c>
      <c r="AK32" s="14">
        <v>0.31413361220253083</v>
      </c>
      <c r="AL32" s="5" t="s">
        <v>123</v>
      </c>
    </row>
    <row r="33" spans="1:38">
      <c r="A33" s="5" t="s">
        <v>35</v>
      </c>
      <c r="B33" s="11">
        <v>49.43</v>
      </c>
      <c r="C33" s="11">
        <v>2.028</v>
      </c>
      <c r="D33" s="11">
        <v>14.184000000000001</v>
      </c>
      <c r="E33" s="11">
        <v>12.557</v>
      </c>
      <c r="F33" s="11">
        <v>0.20812</v>
      </c>
      <c r="G33" s="11">
        <v>7.3090000000000002</v>
      </c>
      <c r="H33" s="11">
        <v>12.500000000000002</v>
      </c>
      <c r="I33" s="11">
        <v>2.3359999999999999</v>
      </c>
      <c r="J33" s="11">
        <v>0.23830000000000001</v>
      </c>
      <c r="K33" s="11">
        <v>0.19547</v>
      </c>
      <c r="L33" s="11">
        <v>101.16464999999998</v>
      </c>
      <c r="M33" s="5" t="s">
        <v>165</v>
      </c>
      <c r="N33" s="11">
        <v>4.1705131057107554</v>
      </c>
      <c r="O33" s="13">
        <v>174.96515263077671</v>
      </c>
      <c r="P33" s="11">
        <v>32.115604561868167</v>
      </c>
      <c r="Q33" s="11">
        <v>122.09490203106967</v>
      </c>
      <c r="R33" s="11">
        <v>11.477262696171106</v>
      </c>
      <c r="S33" s="11">
        <v>4.4462988263788222E-2</v>
      </c>
      <c r="T33" s="11">
        <v>47.462744105097059</v>
      </c>
      <c r="U33" s="11">
        <v>8.2005237891796998</v>
      </c>
      <c r="V33" s="11">
        <v>21.133813965739908</v>
      </c>
      <c r="W33" s="11">
        <v>3.1327286350370032</v>
      </c>
      <c r="X33" s="11">
        <v>14.847657680532262</v>
      </c>
      <c r="Y33" s="11">
        <v>4.270419853814416</v>
      </c>
      <c r="Z33" s="11">
        <v>1.4774788990564853</v>
      </c>
      <c r="AA33" s="11">
        <v>0.81508766047981385</v>
      </c>
      <c r="AB33" s="11">
        <v>5.198787337680236</v>
      </c>
      <c r="AC33" s="11">
        <v>1.0728448241039044</v>
      </c>
      <c r="AD33" s="11">
        <v>3.1576720478497577</v>
      </c>
      <c r="AE33" s="11">
        <v>0.44402518030790139</v>
      </c>
      <c r="AF33" s="11">
        <v>2.742792931052743</v>
      </c>
      <c r="AG33" s="11">
        <v>0.41139618736734479</v>
      </c>
      <c r="AH33" s="11">
        <v>2.915354392355785</v>
      </c>
      <c r="AI33" s="11">
        <v>0.72663608629402632</v>
      </c>
      <c r="AJ33" s="14">
        <v>0.65725692947202807</v>
      </c>
      <c r="AK33" s="14">
        <v>0.19554266405405671</v>
      </c>
      <c r="AL33" s="5" t="s">
        <v>123</v>
      </c>
    </row>
    <row r="34" spans="1:38">
      <c r="A34" s="5" t="s">
        <v>2</v>
      </c>
      <c r="B34" s="11">
        <v>49.355999999999995</v>
      </c>
      <c r="C34" s="11">
        <v>1.61859</v>
      </c>
      <c r="D34" s="11">
        <v>13.904</v>
      </c>
      <c r="E34" s="11">
        <v>11.998000000000001</v>
      </c>
      <c r="F34" s="11">
        <v>0.21468999999999999</v>
      </c>
      <c r="G34" s="11">
        <v>7.1059999999999999</v>
      </c>
      <c r="H34" s="11">
        <v>12.115</v>
      </c>
      <c r="I34" s="11">
        <v>2.2999999999999998</v>
      </c>
      <c r="J34" s="11">
        <v>0.19252999999999998</v>
      </c>
      <c r="K34" s="11">
        <v>0.15011000000000002</v>
      </c>
      <c r="L34" s="11">
        <v>99.271349999999984</v>
      </c>
      <c r="M34" s="5" t="s">
        <v>165</v>
      </c>
      <c r="N34" s="11">
        <v>3.6055518526571024</v>
      </c>
      <c r="O34" s="13">
        <v>157.57825589615771</v>
      </c>
      <c r="P34" s="11">
        <v>28.840528618682139</v>
      </c>
      <c r="Q34" s="11">
        <v>96.803736350759351</v>
      </c>
      <c r="R34" s="11">
        <v>8.7578048585494415</v>
      </c>
      <c r="S34" s="11">
        <v>3.7576741966029094E-2</v>
      </c>
      <c r="T34" s="11">
        <v>38.802992325435326</v>
      </c>
      <c r="U34" s="11">
        <v>6.3381518061080504</v>
      </c>
      <c r="V34" s="11">
        <v>15.919108729536822</v>
      </c>
      <c r="W34" s="11">
        <v>2.4032268389703799</v>
      </c>
      <c r="X34" s="11">
        <v>11.562554609282648</v>
      </c>
      <c r="Y34" s="11">
        <v>3.419055856431771</v>
      </c>
      <c r="Z34" s="11">
        <v>1.2358009469894726</v>
      </c>
      <c r="AA34" s="11">
        <v>0.68810984806022579</v>
      </c>
      <c r="AB34" s="11">
        <v>4.5412041909452654</v>
      </c>
      <c r="AC34" s="11">
        <v>0.94586991673297138</v>
      </c>
      <c r="AD34" s="11">
        <v>2.8407016819421025</v>
      </c>
      <c r="AE34" s="11">
        <v>0.40561538013282034</v>
      </c>
      <c r="AF34" s="11">
        <v>2.5547786067709328</v>
      </c>
      <c r="AG34" s="11">
        <v>0.37872915745633079</v>
      </c>
      <c r="AH34" s="11">
        <v>2.3221326286157327</v>
      </c>
      <c r="AI34" s="11">
        <v>0.54889693382835036</v>
      </c>
      <c r="AJ34" s="14">
        <v>0.5495351364965616</v>
      </c>
      <c r="AK34" s="14">
        <v>0.15734427059986963</v>
      </c>
      <c r="AL34" s="5" t="s">
        <v>122</v>
      </c>
    </row>
    <row r="35" spans="1:38">
      <c r="A35" s="5" t="s">
        <v>36</v>
      </c>
      <c r="B35" s="11">
        <v>49.003</v>
      </c>
      <c r="C35" s="11">
        <v>3.0189999999999992</v>
      </c>
      <c r="D35" s="11">
        <v>12.946000000000002</v>
      </c>
      <c r="E35" s="11">
        <v>15.462</v>
      </c>
      <c r="F35" s="11">
        <v>0.25237000000000004</v>
      </c>
      <c r="G35" s="11">
        <v>5.4080000000000004</v>
      </c>
      <c r="H35" s="11">
        <v>10.341999999999999</v>
      </c>
      <c r="I35" s="11">
        <v>2.742</v>
      </c>
      <c r="J35" s="11">
        <v>0.42526000000000003</v>
      </c>
      <c r="K35" s="11">
        <v>0.32295000000000007</v>
      </c>
      <c r="L35" s="11">
        <v>100.31364000000001</v>
      </c>
      <c r="M35" s="5" t="s">
        <v>165</v>
      </c>
      <c r="N35" s="11">
        <v>7.6285550520218646</v>
      </c>
      <c r="O35" s="13">
        <v>203.55474037197274</v>
      </c>
      <c r="P35" s="11">
        <v>43.220419073073927</v>
      </c>
      <c r="Q35" s="11">
        <v>185.66936074630397</v>
      </c>
      <c r="R35" s="11">
        <v>18.544781191860327</v>
      </c>
      <c r="S35" s="11">
        <v>7.8280130506820395E-2</v>
      </c>
      <c r="T35" s="11">
        <v>78.061208602029581</v>
      </c>
      <c r="U35" s="11">
        <v>13.26754659522855</v>
      </c>
      <c r="V35" s="11">
        <v>33.628058820736378</v>
      </c>
      <c r="W35" s="11">
        <v>4.8435692517637552</v>
      </c>
      <c r="X35" s="11">
        <v>22.540801475112751</v>
      </c>
      <c r="Y35" s="11">
        <v>6.1595119950070654</v>
      </c>
      <c r="Z35" s="11">
        <v>2.034496534475668</v>
      </c>
      <c r="AA35" s="11">
        <v>1.1325443904660042</v>
      </c>
      <c r="AB35" s="11">
        <v>7.0101910185581673</v>
      </c>
      <c r="AC35" s="11">
        <v>1.4208479680157999</v>
      </c>
      <c r="AD35" s="11">
        <v>4.1704245570731837</v>
      </c>
      <c r="AE35" s="11">
        <v>0.58266265203729117</v>
      </c>
      <c r="AF35" s="11">
        <v>3.5763151039441921</v>
      </c>
      <c r="AG35" s="11">
        <v>0.52944307980536287</v>
      </c>
      <c r="AH35" s="11">
        <v>4.3978129729660029</v>
      </c>
      <c r="AI35" s="11">
        <v>1.164534268196306</v>
      </c>
      <c r="AJ35" s="14">
        <v>1.0930006276367374</v>
      </c>
      <c r="AK35" s="14">
        <v>0.33102587872285166</v>
      </c>
      <c r="AL35" s="5" t="s">
        <v>123</v>
      </c>
    </row>
    <row r="36" spans="1:38">
      <c r="A36" s="5" t="s">
        <v>37</v>
      </c>
      <c r="B36" s="11">
        <v>48.929000000000009</v>
      </c>
      <c r="C36" s="11">
        <v>2.8939999999999997</v>
      </c>
      <c r="D36" s="11">
        <v>13.05</v>
      </c>
      <c r="E36" s="11">
        <v>14.35</v>
      </c>
      <c r="F36" s="11">
        <v>0.23314999999999997</v>
      </c>
      <c r="G36" s="11">
        <v>5.2879999999999994</v>
      </c>
      <c r="H36" s="11">
        <v>10.065999999999999</v>
      </c>
      <c r="I36" s="11">
        <v>2.7210000000000001</v>
      </c>
      <c r="J36" s="11">
        <v>0.39180999999999999</v>
      </c>
      <c r="K36" s="11">
        <v>0.31845999999999997</v>
      </c>
      <c r="L36" s="11">
        <v>98.605980000000002</v>
      </c>
      <c r="M36" s="5" t="s">
        <v>165</v>
      </c>
      <c r="N36" s="11">
        <v>7.6769346286511002</v>
      </c>
      <c r="O36" s="13">
        <v>206.2286466527475</v>
      </c>
      <c r="P36" s="11">
        <v>43.368736094230691</v>
      </c>
      <c r="Q36" s="11">
        <v>189.71085361330728</v>
      </c>
      <c r="R36" s="11">
        <v>18.791249749369225</v>
      </c>
      <c r="S36" s="11">
        <v>7.883289673768519E-2</v>
      </c>
      <c r="T36" s="11">
        <v>79.130683057014394</v>
      </c>
      <c r="U36" s="11">
        <v>13.347792317233003</v>
      </c>
      <c r="V36" s="11">
        <v>34.055057272118596</v>
      </c>
      <c r="W36" s="11">
        <v>4.8481674147342817</v>
      </c>
      <c r="X36" s="11">
        <v>22.596113687232293</v>
      </c>
      <c r="Y36" s="11">
        <v>6.2263518533655864</v>
      </c>
      <c r="Z36" s="11">
        <v>2.0707496062500685</v>
      </c>
      <c r="AA36" s="11">
        <v>1.1431425227271723</v>
      </c>
      <c r="AB36" s="11">
        <v>7.025895096183624</v>
      </c>
      <c r="AC36" s="11">
        <v>1.4169982905819143</v>
      </c>
      <c r="AD36" s="11">
        <v>4.1487949423832138</v>
      </c>
      <c r="AE36" s="11">
        <v>0.5766802110310485</v>
      </c>
      <c r="AF36" s="11">
        <v>3.6016192461283287</v>
      </c>
      <c r="AG36" s="11">
        <v>0.53250559224162741</v>
      </c>
      <c r="AH36" s="11">
        <v>4.4209351713274394</v>
      </c>
      <c r="AI36" s="11">
        <v>1.1593130686327475</v>
      </c>
      <c r="AJ36" s="14">
        <v>1.1026805887985522</v>
      </c>
      <c r="AK36" s="14">
        <v>0.32912683830847372</v>
      </c>
      <c r="AL36" s="5" t="s">
        <v>123</v>
      </c>
    </row>
    <row r="37" spans="1:38">
      <c r="A37" s="5" t="s">
        <v>38</v>
      </c>
      <c r="B37" s="11">
        <v>46.430999999999997</v>
      </c>
      <c r="C37" s="11">
        <v>2.7699999999999996</v>
      </c>
      <c r="D37" s="11">
        <v>14.534000000000001</v>
      </c>
      <c r="E37" s="11">
        <v>12.132999999999999</v>
      </c>
      <c r="F37" s="11">
        <v>0.17982000000000001</v>
      </c>
      <c r="G37" s="11">
        <v>6.9550000000000001</v>
      </c>
      <c r="H37" s="11">
        <v>12.317</v>
      </c>
      <c r="I37" s="11">
        <v>2.3479999999999999</v>
      </c>
      <c r="J37" s="11">
        <v>0.40452000000000005</v>
      </c>
      <c r="K37" s="11">
        <v>0.33247000000000004</v>
      </c>
      <c r="L37" s="11">
        <v>98.629480000000001</v>
      </c>
      <c r="M37" s="5" t="s">
        <v>165</v>
      </c>
      <c r="N37" s="11">
        <v>7.2455763260726256</v>
      </c>
      <c r="O37" s="13">
        <v>374.29317199476191</v>
      </c>
      <c r="P37" s="11">
        <v>24.967472101503098</v>
      </c>
      <c r="Q37" s="11">
        <v>146.22174988303698</v>
      </c>
      <c r="R37" s="11">
        <v>21.266465176761958</v>
      </c>
      <c r="S37" s="11">
        <v>8.0603712533690947E-2</v>
      </c>
      <c r="T37" s="11">
        <v>102.69946841738758</v>
      </c>
      <c r="U37" s="11">
        <v>15.253105963779245</v>
      </c>
      <c r="V37" s="11">
        <v>35.413827859245856</v>
      </c>
      <c r="W37" s="11">
        <v>4.8105889935403612</v>
      </c>
      <c r="X37" s="11">
        <v>21.165449917510639</v>
      </c>
      <c r="Y37" s="11">
        <v>5.163570267999841</v>
      </c>
      <c r="Z37" s="11">
        <v>1.8068709272024621</v>
      </c>
      <c r="AA37" s="11">
        <v>0.83259893952487374</v>
      </c>
      <c r="AB37" s="11">
        <v>4.5544950456360951</v>
      </c>
      <c r="AC37" s="11">
        <v>0.8584030556212302</v>
      </c>
      <c r="AD37" s="11">
        <v>2.3671000707951033</v>
      </c>
      <c r="AE37" s="11">
        <v>0.30862537333656281</v>
      </c>
      <c r="AF37" s="11">
        <v>1.8937189174280369</v>
      </c>
      <c r="AG37" s="11">
        <v>0.2718406603403879</v>
      </c>
      <c r="AH37" s="11">
        <v>3.4322628081673252</v>
      </c>
      <c r="AI37" s="11"/>
      <c r="AJ37" s="14">
        <v>1.1886549851248671</v>
      </c>
      <c r="AK37" s="14">
        <v>0.36568207042673695</v>
      </c>
      <c r="AL37" s="5" t="s">
        <v>123</v>
      </c>
    </row>
    <row r="38" spans="1:38">
      <c r="A38" s="5" t="s">
        <v>39</v>
      </c>
      <c r="B38" s="11">
        <v>46.655999999999999</v>
      </c>
      <c r="C38" s="11">
        <v>5.359</v>
      </c>
      <c r="D38" s="11">
        <v>11.242000000000001</v>
      </c>
      <c r="E38" s="11">
        <v>17.45</v>
      </c>
      <c r="F38" s="11">
        <v>0.26208999999999999</v>
      </c>
      <c r="G38" s="11">
        <v>4.5589999999999993</v>
      </c>
      <c r="H38" s="11">
        <v>9.9619999999999997</v>
      </c>
      <c r="I38" s="11">
        <v>2.9520000000000008</v>
      </c>
      <c r="J38" s="11">
        <v>0.85371999999999981</v>
      </c>
      <c r="K38" s="11">
        <v>0.7014999999999999</v>
      </c>
      <c r="L38" s="11">
        <v>100.15297</v>
      </c>
      <c r="M38" s="5" t="s">
        <v>165</v>
      </c>
      <c r="N38" s="11">
        <v>13.785852417146994</v>
      </c>
      <c r="O38" s="13">
        <v>458.76027266190113</v>
      </c>
      <c r="P38" s="11">
        <v>41.236450328985605</v>
      </c>
      <c r="Q38" s="11">
        <v>268.40792527196112</v>
      </c>
      <c r="R38" s="11">
        <v>38.232964504164848</v>
      </c>
      <c r="S38" s="11">
        <v>0.17348041591933727</v>
      </c>
      <c r="T38" s="11">
        <v>185.88407759429774</v>
      </c>
      <c r="U38" s="11">
        <v>27.009347571825582</v>
      </c>
      <c r="V38" s="11">
        <v>62.752247443393351</v>
      </c>
      <c r="W38" s="11">
        <v>8.6200058768020842</v>
      </c>
      <c r="X38" s="11">
        <v>38.454659384317623</v>
      </c>
      <c r="Y38" s="11">
        <v>9.2541343549915744</v>
      </c>
      <c r="Z38" s="11">
        <v>3.1966571454775456</v>
      </c>
      <c r="AA38" s="11">
        <v>1.4092016838004284</v>
      </c>
      <c r="AB38" s="11">
        <v>7.5319947705187884</v>
      </c>
      <c r="AC38" s="11">
        <v>1.3839109036726667</v>
      </c>
      <c r="AD38" s="11">
        <v>3.7601241514615658</v>
      </c>
      <c r="AE38" s="11">
        <v>0.48239366743544443</v>
      </c>
      <c r="AF38" s="11">
        <v>2.890372827126154</v>
      </c>
      <c r="AG38" s="11">
        <v>0.40987352057593512</v>
      </c>
      <c r="AH38" s="11">
        <v>6.0624183819876674</v>
      </c>
      <c r="AI38" s="11">
        <v>2.3629071113544384</v>
      </c>
      <c r="AJ38" s="14">
        <v>2.25618678510325</v>
      </c>
      <c r="AK38" s="14">
        <v>0.6747723363478465</v>
      </c>
      <c r="AL38" s="5" t="s">
        <v>123</v>
      </c>
    </row>
    <row r="39" spans="1:38">
      <c r="A39" s="5" t="s">
        <v>40</v>
      </c>
      <c r="B39" s="11">
        <v>46.177</v>
      </c>
      <c r="C39" s="11">
        <v>5.3699999999999992</v>
      </c>
      <c r="D39" s="11">
        <v>11.292</v>
      </c>
      <c r="E39" s="11">
        <v>17.693999999999999</v>
      </c>
      <c r="F39" s="11">
        <v>0.26390999999999998</v>
      </c>
      <c r="G39" s="11">
        <v>4.5</v>
      </c>
      <c r="H39" s="11">
        <v>9.8140000000000001</v>
      </c>
      <c r="I39" s="11">
        <v>3.0910000000000002</v>
      </c>
      <c r="J39" s="11">
        <v>0.85907999999999995</v>
      </c>
      <c r="K39" s="11">
        <v>0.59985999999999995</v>
      </c>
      <c r="L39" s="11">
        <v>99.788169999999994</v>
      </c>
      <c r="M39" s="5" t="s">
        <v>165</v>
      </c>
      <c r="N39" s="11">
        <v>12.040993548456798</v>
      </c>
      <c r="O39" s="13">
        <v>459.36045626829934</v>
      </c>
      <c r="P39" s="11">
        <v>36.738640562665985</v>
      </c>
      <c r="Q39" s="11">
        <v>228.99962157046599</v>
      </c>
      <c r="R39" s="11">
        <v>31.830591039142654</v>
      </c>
      <c r="S39" s="11">
        <v>0.13569486992609123</v>
      </c>
      <c r="T39" s="11">
        <v>153.50596872474924</v>
      </c>
      <c r="U39" s="11">
        <v>22.40363151298321</v>
      </c>
      <c r="V39" s="11">
        <v>52.831177159840998</v>
      </c>
      <c r="W39" s="11">
        <v>7.3634122841563237</v>
      </c>
      <c r="X39" s="11">
        <v>32.391629473249125</v>
      </c>
      <c r="Y39" s="11">
        <v>7.9417729386183682</v>
      </c>
      <c r="Z39" s="11">
        <v>2.6728196669477549</v>
      </c>
      <c r="AA39" s="11">
        <v>1.2456571558265757</v>
      </c>
      <c r="AB39" s="11">
        <v>6.7502589103214117</v>
      </c>
      <c r="AC39" s="11">
        <v>1.2646870426152705</v>
      </c>
      <c r="AD39" s="11">
        <v>3.535508111556025</v>
      </c>
      <c r="AE39" s="11">
        <v>0.45112575351651568</v>
      </c>
      <c r="AF39" s="11">
        <v>2.7866226288787752</v>
      </c>
      <c r="AG39" s="11">
        <v>0.39264823926688869</v>
      </c>
      <c r="AH39" s="11">
        <v>5.5097086050001751</v>
      </c>
      <c r="AI39" s="11">
        <v>2.0902264710146361</v>
      </c>
      <c r="AJ39" s="14">
        <v>1.970804869674404</v>
      </c>
      <c r="AK39" s="14">
        <v>0.58317080879846139</v>
      </c>
      <c r="AL39" s="5" t="s">
        <v>123</v>
      </c>
    </row>
    <row r="40" spans="1:38">
      <c r="A40" s="5" t="s">
        <v>41</v>
      </c>
      <c r="B40" s="11">
        <v>46.716999999999999</v>
      </c>
      <c r="C40" s="11">
        <v>3.7030000000000003</v>
      </c>
      <c r="D40" s="11">
        <v>13.615999999999996</v>
      </c>
      <c r="E40" s="11">
        <v>13.974</v>
      </c>
      <c r="F40" s="11">
        <v>0.21400999999999998</v>
      </c>
      <c r="G40" s="11">
        <v>5.6309999999999993</v>
      </c>
      <c r="H40" s="11">
        <v>10.612</v>
      </c>
      <c r="I40" s="11">
        <v>2.9720000000000004</v>
      </c>
      <c r="J40" s="11">
        <v>0.59826000000000001</v>
      </c>
      <c r="K40" s="11">
        <v>0.40433000000000002</v>
      </c>
      <c r="L40" s="11">
        <v>98.770960000000002</v>
      </c>
      <c r="M40" s="5" t="s">
        <v>165</v>
      </c>
      <c r="N40" s="11">
        <v>11.261281097083581</v>
      </c>
      <c r="O40" s="13">
        <v>404.09586524355319</v>
      </c>
      <c r="P40" s="11">
        <v>34.380990900952526</v>
      </c>
      <c r="Q40" s="11">
        <v>217.89334976058723</v>
      </c>
      <c r="R40" s="11">
        <v>32.612010390783944</v>
      </c>
      <c r="S40" s="11">
        <v>0.1327801590453983</v>
      </c>
      <c r="T40" s="11">
        <v>150.27626833783646</v>
      </c>
      <c r="U40" s="11">
        <v>22.520009022285251</v>
      </c>
      <c r="V40" s="11">
        <v>52.175628638401705</v>
      </c>
      <c r="W40" s="11">
        <v>7.144422385565889</v>
      </c>
      <c r="X40" s="11">
        <v>30.952710273549012</v>
      </c>
      <c r="Y40" s="11">
        <v>7.3674084302523246</v>
      </c>
      <c r="Z40" s="11">
        <v>2.4537504125717047</v>
      </c>
      <c r="AA40" s="11">
        <v>1.1484838118330694</v>
      </c>
      <c r="AB40" s="11">
        <v>6.2137376727367624</v>
      </c>
      <c r="AC40" s="11">
        <v>1.1789025796343824</v>
      </c>
      <c r="AD40" s="11">
        <v>3.2371351156764225</v>
      </c>
      <c r="AE40" s="11">
        <v>0.42653399590383873</v>
      </c>
      <c r="AF40" s="11">
        <v>2.6008585278104452</v>
      </c>
      <c r="AG40" s="11">
        <v>0.37178410033231607</v>
      </c>
      <c r="AH40" s="11">
        <v>5.0849438493955148</v>
      </c>
      <c r="AI40" s="11">
        <v>2.0630713396685589</v>
      </c>
      <c r="AJ40" s="14">
        <v>1.9588570530945673</v>
      </c>
      <c r="AK40" s="14">
        <v>0.58369639633059789</v>
      </c>
      <c r="AL40" s="5" t="s">
        <v>122</v>
      </c>
    </row>
    <row r="41" spans="1:38">
      <c r="A41" s="5" t="s">
        <v>42</v>
      </c>
      <c r="B41" s="11">
        <v>46.646999999999998</v>
      </c>
      <c r="C41" s="11">
        <v>3.7949999999999995</v>
      </c>
      <c r="D41" s="11">
        <v>13.456999999999999</v>
      </c>
      <c r="E41" s="11">
        <v>13.575999999999999</v>
      </c>
      <c r="F41" s="11">
        <v>0.21688999999999997</v>
      </c>
      <c r="G41" s="11">
        <v>5.5370000000000008</v>
      </c>
      <c r="H41" s="11">
        <v>10.675999999999998</v>
      </c>
      <c r="I41" s="11">
        <v>2.8519999999999999</v>
      </c>
      <c r="J41" s="11">
        <v>0.59399000000000002</v>
      </c>
      <c r="K41" s="11">
        <v>0.40621999999999997</v>
      </c>
      <c r="L41" s="11">
        <v>98.100179999999995</v>
      </c>
      <c r="M41" s="5" t="s">
        <v>165</v>
      </c>
      <c r="N41" s="11">
        <v>10.939487352257141</v>
      </c>
      <c r="O41" s="13">
        <v>399.45574716566335</v>
      </c>
      <c r="P41" s="11">
        <v>33.472562403449565</v>
      </c>
      <c r="Q41" s="11">
        <v>213.09012796543649</v>
      </c>
      <c r="R41" s="11">
        <v>32.073401010059349</v>
      </c>
      <c r="S41" s="11">
        <v>0.11791938399049738</v>
      </c>
      <c r="T41" s="11">
        <v>149.21705800725928</v>
      </c>
      <c r="U41" s="11">
        <v>22.442922704980216</v>
      </c>
      <c r="V41" s="11">
        <v>52.193288615385484</v>
      </c>
      <c r="W41" s="11">
        <v>7.1266208976722929</v>
      </c>
      <c r="X41" s="11">
        <v>30.945822599359612</v>
      </c>
      <c r="Y41" s="11">
        <v>7.357263514378471</v>
      </c>
      <c r="Z41" s="11">
        <v>2.4563970289921206</v>
      </c>
      <c r="AA41" s="11">
        <v>1.1548146875736982</v>
      </c>
      <c r="AB41" s="11">
        <v>6.2294919431071323</v>
      </c>
      <c r="AC41" s="11">
        <v>1.1636801098705367</v>
      </c>
      <c r="AD41" s="11">
        <v>3.2584369254338612</v>
      </c>
      <c r="AE41" s="11">
        <v>0.42347196227440392</v>
      </c>
      <c r="AF41" s="11">
        <v>2.6155831920168304</v>
      </c>
      <c r="AG41" s="11">
        <v>0.37092855223849541</v>
      </c>
      <c r="AH41" s="11">
        <v>5.0667924488923672</v>
      </c>
      <c r="AI41" s="11">
        <v>2.0260984110644644</v>
      </c>
      <c r="AJ41" s="14">
        <v>1.9886857766280301</v>
      </c>
      <c r="AK41" s="14">
        <v>0.58994995944630191</v>
      </c>
      <c r="AL41" s="5" t="s">
        <v>123</v>
      </c>
    </row>
    <row r="42" spans="1:38">
      <c r="A42" s="5" t="s">
        <v>43</v>
      </c>
      <c r="B42" s="11">
        <v>56.933000000000007</v>
      </c>
      <c r="C42" s="11">
        <v>1.9829999999999999</v>
      </c>
      <c r="D42" s="11">
        <v>13.904</v>
      </c>
      <c r="E42" s="11">
        <v>10.714</v>
      </c>
      <c r="F42" s="11">
        <v>0.24748000000000001</v>
      </c>
      <c r="G42" s="11">
        <v>2.2939999999999996</v>
      </c>
      <c r="H42" s="11">
        <v>5.2299999999999995</v>
      </c>
      <c r="I42" s="11">
        <v>4.3139999999999992</v>
      </c>
      <c r="J42" s="11">
        <v>2.016</v>
      </c>
      <c r="K42" s="11">
        <v>0.78845999999999994</v>
      </c>
      <c r="L42" s="11">
        <v>98.662210000000016</v>
      </c>
      <c r="M42" s="5" t="s">
        <v>165</v>
      </c>
      <c r="N42" s="11">
        <v>36.362433307023906</v>
      </c>
      <c r="O42" s="13">
        <v>350.70769876749296</v>
      </c>
      <c r="P42" s="11">
        <v>65.694058568434201</v>
      </c>
      <c r="Q42" s="11">
        <v>668.30145674248092</v>
      </c>
      <c r="R42" s="11">
        <v>67.105957729537963</v>
      </c>
      <c r="S42" s="11">
        <v>0.39842877263326199</v>
      </c>
      <c r="T42" s="11">
        <v>368.96467958718404</v>
      </c>
      <c r="U42" s="11">
        <v>54.353958813028974</v>
      </c>
      <c r="V42" s="11">
        <v>120.66342169521799</v>
      </c>
      <c r="W42" s="11">
        <v>16.066818033314583</v>
      </c>
      <c r="X42" s="11">
        <v>65.072433869834597</v>
      </c>
      <c r="Y42" s="11">
        <v>14.347767778827452</v>
      </c>
      <c r="Z42" s="11">
        <v>4.3557508401875689</v>
      </c>
      <c r="AA42" s="11">
        <v>2.1706230989064448</v>
      </c>
      <c r="AB42" s="11">
        <v>11.867641502483421</v>
      </c>
      <c r="AC42" s="11">
        <v>2.2598167511901543</v>
      </c>
      <c r="AD42" s="11">
        <v>6.5336124767617401</v>
      </c>
      <c r="AE42" s="11">
        <v>0.87486650764465523</v>
      </c>
      <c r="AF42" s="11">
        <v>5.4610993613825833</v>
      </c>
      <c r="AG42" s="11">
        <v>0.78344395985605697</v>
      </c>
      <c r="AH42" s="11">
        <v>14.14228091397049</v>
      </c>
      <c r="AI42" s="11">
        <v>4.0627266383704193</v>
      </c>
      <c r="AJ42" s="14">
        <v>6.0786528414163437</v>
      </c>
      <c r="AK42" s="14">
        <v>1.8386672273624041</v>
      </c>
      <c r="AL42" s="5" t="s">
        <v>122</v>
      </c>
    </row>
    <row r="43" spans="1:38">
      <c r="A43" s="5" t="s">
        <v>44</v>
      </c>
      <c r="B43" s="11">
        <v>48.830000000000005</v>
      </c>
      <c r="C43" s="11">
        <v>3.9300000000000006</v>
      </c>
      <c r="D43" s="11">
        <v>12.086</v>
      </c>
      <c r="E43" s="11">
        <v>15.206999999999999</v>
      </c>
      <c r="F43" s="11">
        <v>0.27439000000000002</v>
      </c>
      <c r="G43" s="11">
        <v>3.8220000000000005</v>
      </c>
      <c r="H43" s="11">
        <v>8.3979999999999997</v>
      </c>
      <c r="I43" s="11">
        <v>3.4299999999999997</v>
      </c>
      <c r="J43" s="11">
        <v>1.3279999999999998</v>
      </c>
      <c r="K43" s="11">
        <v>1.4426000000000001</v>
      </c>
      <c r="L43" s="11">
        <v>99.011280000000014</v>
      </c>
      <c r="M43" s="5" t="s">
        <v>165</v>
      </c>
      <c r="N43" s="11">
        <v>19.764594249970411</v>
      </c>
      <c r="O43" s="13">
        <v>489.82650038283521</v>
      </c>
      <c r="P43" s="11">
        <v>57.950548536973791</v>
      </c>
      <c r="Q43" s="11">
        <v>318.7951371619223</v>
      </c>
      <c r="R43" s="11">
        <v>44.218980025590803</v>
      </c>
      <c r="S43" s="11">
        <v>0.23303409063557085</v>
      </c>
      <c r="T43" s="11">
        <v>238.10856950583897</v>
      </c>
      <c r="U43" s="11">
        <v>36.887775401313071</v>
      </c>
      <c r="V43" s="11">
        <v>86.622202933726399</v>
      </c>
      <c r="W43" s="11">
        <v>11.942369159722503</v>
      </c>
      <c r="X43" s="11">
        <v>53.085231155470858</v>
      </c>
      <c r="Y43" s="11">
        <v>12.653895975364099</v>
      </c>
      <c r="Z43" s="11">
        <v>4.0878111386076599</v>
      </c>
      <c r="AA43" s="11">
        <v>1.9167824985525179</v>
      </c>
      <c r="AB43" s="11">
        <v>10.205017937607238</v>
      </c>
      <c r="AC43" s="11">
        <v>1.9187542753763993</v>
      </c>
      <c r="AD43" s="11">
        <v>5.1706609948871849</v>
      </c>
      <c r="AE43" s="11">
        <v>0.66451290155878362</v>
      </c>
      <c r="AF43" s="11">
        <v>3.9889248151517194</v>
      </c>
      <c r="AG43" s="11">
        <v>0.57274929167127175</v>
      </c>
      <c r="AH43" s="11">
        <v>7.1510286474199045</v>
      </c>
      <c r="AI43" s="11">
        <v>2.658173468659931</v>
      </c>
      <c r="AJ43" s="14">
        <v>2.97504777885307</v>
      </c>
      <c r="AK43" s="14">
        <v>0.93334780271511908</v>
      </c>
      <c r="AL43" s="5" t="s">
        <v>122</v>
      </c>
    </row>
    <row r="44" spans="1:38">
      <c r="A44" s="5" t="s">
        <v>45</v>
      </c>
      <c r="B44" s="11">
        <v>46.136000000000003</v>
      </c>
      <c r="C44" s="11">
        <v>5.4240000000000013</v>
      </c>
      <c r="D44" s="11">
        <v>11.716000000000001</v>
      </c>
      <c r="E44" s="11">
        <v>17.295999999999999</v>
      </c>
      <c r="F44" s="11">
        <v>0.25337999999999999</v>
      </c>
      <c r="G44" s="11">
        <v>4.7780000000000005</v>
      </c>
      <c r="H44" s="11">
        <v>10.454000000000002</v>
      </c>
      <c r="I44" s="11">
        <v>2.99</v>
      </c>
      <c r="J44" s="11">
        <v>0.8293799999999999</v>
      </c>
      <c r="K44" s="11">
        <v>0.60503000000000007</v>
      </c>
      <c r="L44" s="11">
        <v>100.62086000000002</v>
      </c>
      <c r="M44" s="5" t="s">
        <v>165</v>
      </c>
      <c r="N44" s="11">
        <v>11.821823873153919</v>
      </c>
      <c r="O44" s="13">
        <v>441.7307270039866</v>
      </c>
      <c r="P44" s="11">
        <v>32.747006119093925</v>
      </c>
      <c r="Q44" s="11">
        <v>209.59892459455239</v>
      </c>
      <c r="R44" s="11">
        <v>31.060182184528948</v>
      </c>
      <c r="S44" s="11">
        <v>0.14977116394592035</v>
      </c>
      <c r="T44" s="11">
        <v>152.07987410889388</v>
      </c>
      <c r="U44" s="11">
        <v>22.221433754010334</v>
      </c>
      <c r="V44" s="11">
        <v>52.68496843336996</v>
      </c>
      <c r="W44" s="11">
        <v>6.9963589812498999</v>
      </c>
      <c r="X44" s="11">
        <v>30.898397433297539</v>
      </c>
      <c r="Y44" s="11">
        <v>7.423583256999688</v>
      </c>
      <c r="Z44" s="11">
        <v>2.5250812882814819</v>
      </c>
      <c r="AA44" s="11">
        <v>1.1389189953949415</v>
      </c>
      <c r="AB44" s="11">
        <v>6.0433300382992075</v>
      </c>
      <c r="AC44" s="11">
        <v>1.1211198161718969</v>
      </c>
      <c r="AD44" s="11">
        <v>3.0085642756112292</v>
      </c>
      <c r="AE44" s="11">
        <v>0.38523107071700957</v>
      </c>
      <c r="AF44" s="11">
        <v>2.3220041420688933</v>
      </c>
      <c r="AG44" s="11">
        <v>0.32503900628499077</v>
      </c>
      <c r="AH44" s="11">
        <v>4.8813712656666137</v>
      </c>
      <c r="AI44" s="11">
        <v>1.9710858051232694</v>
      </c>
      <c r="AJ44" s="14">
        <v>2.0551656578156612</v>
      </c>
      <c r="AK44" s="14">
        <v>0.58961730890294717</v>
      </c>
      <c r="AL44" s="5" t="s">
        <v>123</v>
      </c>
    </row>
    <row r="45" spans="1:38">
      <c r="A45" s="5" t="s">
        <v>46</v>
      </c>
      <c r="B45" s="11">
        <v>45.983999999999995</v>
      </c>
      <c r="C45" s="11">
        <v>4.4770000000000003</v>
      </c>
      <c r="D45" s="11">
        <v>12.847999999999999</v>
      </c>
      <c r="E45" s="11">
        <v>14.634</v>
      </c>
      <c r="F45" s="11">
        <v>0.26626</v>
      </c>
      <c r="G45" s="11">
        <v>5.1080000000000005</v>
      </c>
      <c r="H45" s="11">
        <v>10.31</v>
      </c>
      <c r="I45" s="11">
        <v>3.12</v>
      </c>
      <c r="J45" s="11">
        <v>1.6309999999999998</v>
      </c>
      <c r="K45" s="11">
        <v>0.88536000000000004</v>
      </c>
      <c r="L45" s="11">
        <v>99.279050000000012</v>
      </c>
      <c r="M45" s="5" t="s">
        <v>165</v>
      </c>
      <c r="N45" s="11">
        <v>25.60825358043077</v>
      </c>
      <c r="O45" s="13">
        <v>588.71277150273283</v>
      </c>
      <c r="P45" s="11">
        <v>26.847530357954582</v>
      </c>
      <c r="Q45" s="11">
        <v>187.08015470855204</v>
      </c>
      <c r="R45" s="11">
        <v>47.883712757867819</v>
      </c>
      <c r="S45" s="11">
        <v>0.33168842503052109</v>
      </c>
      <c r="T45" s="11">
        <v>382.5055999324598</v>
      </c>
      <c r="U45" s="11">
        <v>30.893508232830754</v>
      </c>
      <c r="V45" s="11">
        <v>65.774041040867473</v>
      </c>
      <c r="W45" s="11">
        <v>8.2362217267211211</v>
      </c>
      <c r="X45" s="11">
        <v>33.751837382386036</v>
      </c>
      <c r="Y45" s="11">
        <v>6.9175724089404227</v>
      </c>
      <c r="Z45" s="11">
        <v>2.4250035275512505</v>
      </c>
      <c r="AA45" s="11">
        <v>1.0025831592050116</v>
      </c>
      <c r="AB45" s="11">
        <v>4.8742168589006667</v>
      </c>
      <c r="AC45" s="11">
        <v>0.922986347718038</v>
      </c>
      <c r="AD45" s="11">
        <v>2.5821799264181196</v>
      </c>
      <c r="AE45" s="11">
        <v>0.33903007314400752</v>
      </c>
      <c r="AF45" s="11">
        <v>2.1065292373144264</v>
      </c>
      <c r="AG45" s="11">
        <v>0.31063951805484163</v>
      </c>
      <c r="AH45" s="11">
        <v>4.0720872253228695</v>
      </c>
      <c r="AI45" s="11">
        <v>2.8621865224635448</v>
      </c>
      <c r="AJ45" s="14">
        <v>2.8569479003407277</v>
      </c>
      <c r="AK45" s="14">
        <v>0.78726601324126144</v>
      </c>
      <c r="AL45" s="5" t="s">
        <v>122</v>
      </c>
    </row>
    <row r="46" spans="1:38">
      <c r="A46" s="5" t="s">
        <v>47</v>
      </c>
      <c r="B46" s="11">
        <v>48.095000000000006</v>
      </c>
      <c r="C46" s="11">
        <v>4.1150000000000002</v>
      </c>
      <c r="D46" s="11">
        <v>14.073750000000002</v>
      </c>
      <c r="E46" s="11">
        <v>12.967500000000001</v>
      </c>
      <c r="F46" s="11">
        <v>0.25598750000000003</v>
      </c>
      <c r="G46" s="11">
        <v>4.0668749999999996</v>
      </c>
      <c r="H46" s="11">
        <v>8.2550000000000008</v>
      </c>
      <c r="I46" s="11">
        <v>4.1237500000000002</v>
      </c>
      <c r="J46" s="11">
        <v>2.1825000000000006</v>
      </c>
      <c r="K46" s="11">
        <v>1.3095999999999999</v>
      </c>
      <c r="L46" s="11">
        <v>99.643762500000022</v>
      </c>
      <c r="M46" s="5" t="s">
        <v>165</v>
      </c>
      <c r="N46" s="11">
        <v>53.575880547349868</v>
      </c>
      <c r="O46" s="13">
        <v>643.88529114663982</v>
      </c>
      <c r="P46" s="11">
        <v>40.356685184399225</v>
      </c>
      <c r="Q46" s="11">
        <v>347.31354266040017</v>
      </c>
      <c r="R46" s="11">
        <v>90.76405352048117</v>
      </c>
      <c r="S46" s="11">
        <v>0.75462096750489749</v>
      </c>
      <c r="T46" s="11">
        <v>610.79301432750094</v>
      </c>
      <c r="U46" s="11">
        <v>58.032382244630675</v>
      </c>
      <c r="V46" s="11">
        <v>116.54157873626792</v>
      </c>
      <c r="W46" s="11">
        <v>14.262606772626985</v>
      </c>
      <c r="X46" s="11">
        <v>55.334594360192135</v>
      </c>
      <c r="Y46" s="11">
        <v>10.384502377253769</v>
      </c>
      <c r="Z46" s="11">
        <v>3.4303129702828481</v>
      </c>
      <c r="AA46" s="11">
        <v>1.4256794731622207</v>
      </c>
      <c r="AB46" s="11">
        <v>6.9647040369347755</v>
      </c>
      <c r="AC46" s="11">
        <v>1.3483431093457683</v>
      </c>
      <c r="AD46" s="11">
        <v>3.7956927045371844</v>
      </c>
      <c r="AE46" s="11">
        <v>0.51691072373527003</v>
      </c>
      <c r="AF46" s="11">
        <v>3.2303850629002446</v>
      </c>
      <c r="AG46" s="11">
        <v>0.48230498213524248</v>
      </c>
      <c r="AH46" s="11">
        <v>6.7059192613520429</v>
      </c>
      <c r="AI46" s="11">
        <v>5.270522475112621</v>
      </c>
      <c r="AJ46" s="14">
        <v>6.1452857730861288</v>
      </c>
      <c r="AK46" s="14">
        <v>1.661240254761972</v>
      </c>
      <c r="AL46" s="5" t="s">
        <v>122</v>
      </c>
    </row>
    <row r="47" spans="1:38">
      <c r="A47" s="5" t="s">
        <v>48</v>
      </c>
      <c r="B47" s="11">
        <v>45.771000000000001</v>
      </c>
      <c r="C47" s="11">
        <v>4.2080000000000002</v>
      </c>
      <c r="D47" s="11">
        <v>13.257</v>
      </c>
      <c r="E47" s="11">
        <v>13.681999999999999</v>
      </c>
      <c r="F47" s="11">
        <v>0.22269</v>
      </c>
      <c r="G47" s="11">
        <v>5.5470000000000006</v>
      </c>
      <c r="H47" s="11">
        <v>11.068999999999999</v>
      </c>
      <c r="I47" s="11">
        <v>2.86</v>
      </c>
      <c r="J47" s="11">
        <v>1.3460000000000001</v>
      </c>
      <c r="K47" s="11">
        <v>0.76523000000000008</v>
      </c>
      <c r="L47" s="11">
        <v>98.80019999999999</v>
      </c>
      <c r="M47" s="5" t="s">
        <v>165</v>
      </c>
      <c r="N47" s="11">
        <v>23.819767119929455</v>
      </c>
      <c r="O47" s="13">
        <v>539.1224968927761</v>
      </c>
      <c r="P47" s="11">
        <v>25.821509385823177</v>
      </c>
      <c r="Q47" s="11">
        <v>176.91151198552896</v>
      </c>
      <c r="R47" s="11">
        <v>46.965308979935386</v>
      </c>
      <c r="S47" s="11">
        <v>0.30343783931763685</v>
      </c>
      <c r="T47" s="11">
        <v>344.99455767878283</v>
      </c>
      <c r="U47" s="11">
        <v>29.930491607832163</v>
      </c>
      <c r="V47" s="11">
        <v>63.221306303440969</v>
      </c>
      <c r="W47" s="11">
        <v>8.0724533711055333</v>
      </c>
      <c r="X47" s="11">
        <v>33.152812477651416</v>
      </c>
      <c r="Y47" s="11">
        <v>6.7823283631369717</v>
      </c>
      <c r="Z47" s="11">
        <v>2.3564514747021512</v>
      </c>
      <c r="AA47" s="11">
        <v>0.95374890240556098</v>
      </c>
      <c r="AB47" s="11">
        <v>4.8055671387562908</v>
      </c>
      <c r="AC47" s="11">
        <v>0.90529313854528504</v>
      </c>
      <c r="AD47" s="11">
        <v>2.5499184634880163</v>
      </c>
      <c r="AE47" s="11">
        <v>0.3341996101535144</v>
      </c>
      <c r="AF47" s="11">
        <v>2.1144374412485836</v>
      </c>
      <c r="AG47" s="11">
        <v>0.30732951296269906</v>
      </c>
      <c r="AH47" s="11">
        <v>4.011865955389216</v>
      </c>
      <c r="AI47" s="11">
        <v>2.8045046050047158</v>
      </c>
      <c r="AJ47" s="14">
        <v>2.8258444931036442</v>
      </c>
      <c r="AK47" s="14">
        <v>0.77193716414127445</v>
      </c>
      <c r="AL47" s="5" t="s">
        <v>123</v>
      </c>
    </row>
    <row r="48" spans="1:38">
      <c r="A48" s="5" t="s">
        <v>171</v>
      </c>
      <c r="B48" s="11">
        <v>48.64</v>
      </c>
      <c r="C48" s="11">
        <v>3.2719999999999998</v>
      </c>
      <c r="D48" s="11">
        <v>13.093999999999999</v>
      </c>
      <c r="E48" s="11">
        <v>14.792000000000002</v>
      </c>
      <c r="F48" s="11">
        <v>0.24103999999999998</v>
      </c>
      <c r="G48" s="11">
        <v>4.8629999999999987</v>
      </c>
      <c r="H48" s="11">
        <v>9.5629999999999988</v>
      </c>
      <c r="I48" s="11">
        <v>2.7860000000000005</v>
      </c>
      <c r="J48" s="11">
        <v>0.63131999999999999</v>
      </c>
      <c r="K48" s="11">
        <v>0.39685999999999994</v>
      </c>
      <c r="L48" s="11">
        <v>98.619049999999987</v>
      </c>
      <c r="M48" s="5" t="s">
        <v>165</v>
      </c>
      <c r="N48" s="11">
        <v>11.25</v>
      </c>
      <c r="O48" s="13">
        <v>235</v>
      </c>
      <c r="P48" s="11">
        <v>38.799999999999997</v>
      </c>
      <c r="Q48" s="11">
        <v>204</v>
      </c>
      <c r="R48" s="11">
        <v>22.02</v>
      </c>
      <c r="S48" s="11">
        <v>0.12</v>
      </c>
      <c r="T48" s="11">
        <v>120</v>
      </c>
      <c r="U48" s="11">
        <v>16.600000000000001</v>
      </c>
      <c r="V48" s="11">
        <v>40.299999999999997</v>
      </c>
      <c r="W48" s="11">
        <v>5.72</v>
      </c>
      <c r="X48" s="11">
        <v>25.8</v>
      </c>
      <c r="Y48" s="11">
        <v>6.67</v>
      </c>
      <c r="Z48" s="11">
        <v>2.23</v>
      </c>
      <c r="AA48" s="11">
        <v>1.1200000000000001</v>
      </c>
      <c r="AB48" s="11">
        <v>6.56</v>
      </c>
      <c r="AC48" s="11">
        <v>1.28</v>
      </c>
      <c r="AD48" s="11">
        <v>3.67</v>
      </c>
      <c r="AE48" s="11">
        <v>0.5</v>
      </c>
      <c r="AF48" s="11">
        <v>3.11</v>
      </c>
      <c r="AG48" s="11">
        <v>0.46</v>
      </c>
      <c r="AH48" s="11">
        <v>4.71</v>
      </c>
      <c r="AI48" s="11">
        <v>1.37</v>
      </c>
      <c r="AJ48" s="14">
        <v>1.42</v>
      </c>
      <c r="AK48" s="14">
        <v>0.41</v>
      </c>
      <c r="AL48" s="5" t="s">
        <v>122</v>
      </c>
    </row>
    <row r="49" spans="1:38">
      <c r="A49" s="5" t="s">
        <v>172</v>
      </c>
      <c r="B49" s="11">
        <v>49.059100000000001</v>
      </c>
      <c r="C49" s="11">
        <v>2.2490999999999999</v>
      </c>
      <c r="D49" s="11">
        <v>14.1364</v>
      </c>
      <c r="E49" s="11">
        <v>12.1409</v>
      </c>
      <c r="F49" s="11">
        <v>0.19489999999999999</v>
      </c>
      <c r="G49" s="11">
        <v>6.4490999999999996</v>
      </c>
      <c r="H49" s="11">
        <v>11.705500000000001</v>
      </c>
      <c r="I49" s="11">
        <v>2.4108999999999998</v>
      </c>
      <c r="J49" s="11">
        <v>0.41589999999999999</v>
      </c>
      <c r="K49" s="11">
        <v>0.25662839799999998</v>
      </c>
      <c r="L49" s="11">
        <v>99.285300000000007</v>
      </c>
      <c r="M49" s="5" t="s">
        <v>165</v>
      </c>
      <c r="N49" s="11">
        <v>11.2</v>
      </c>
      <c r="O49" s="13">
        <v>236</v>
      </c>
      <c r="P49" s="11">
        <v>39.799999999999997</v>
      </c>
      <c r="Q49" s="11">
        <v>207.2</v>
      </c>
      <c r="R49" s="11">
        <v>23.1</v>
      </c>
      <c r="S49" s="11"/>
      <c r="T49" s="11">
        <v>127</v>
      </c>
      <c r="U49" s="11">
        <v>17.37</v>
      </c>
      <c r="V49" s="11">
        <v>41</v>
      </c>
      <c r="W49" s="11">
        <v>6.2</v>
      </c>
      <c r="X49" s="11">
        <v>28.4</v>
      </c>
      <c r="Y49" s="11">
        <v>7.02</v>
      </c>
      <c r="Z49" s="11">
        <v>2.36</v>
      </c>
      <c r="AA49" s="11">
        <v>1.24</v>
      </c>
      <c r="AB49" s="11">
        <v>7.11</v>
      </c>
      <c r="AC49" s="11">
        <v>1.41</v>
      </c>
      <c r="AD49" s="11">
        <v>3.65</v>
      </c>
      <c r="AE49" s="11">
        <v>0.57999999999999996</v>
      </c>
      <c r="AF49" s="11">
        <v>3.36</v>
      </c>
      <c r="AG49" s="11">
        <v>0.54</v>
      </c>
      <c r="AH49" s="11">
        <v>5.04</v>
      </c>
      <c r="AI49" s="11">
        <v>1.48</v>
      </c>
      <c r="AJ49" s="14">
        <v>1.47</v>
      </c>
      <c r="AK49" s="14">
        <v>0.42</v>
      </c>
      <c r="AL49" s="5" t="s">
        <v>123</v>
      </c>
    </row>
    <row r="50" spans="1:38">
      <c r="A50" s="5" t="s">
        <v>173</v>
      </c>
      <c r="B50" s="11">
        <v>50.5</v>
      </c>
      <c r="C50" s="11">
        <v>3.33</v>
      </c>
      <c r="D50" s="11">
        <v>12.97</v>
      </c>
      <c r="E50" s="11">
        <v>13.94</v>
      </c>
      <c r="F50" s="11">
        <v>0.22</v>
      </c>
      <c r="G50" s="11">
        <v>5.05</v>
      </c>
      <c r="H50" s="11">
        <v>9.8699999999999992</v>
      </c>
      <c r="I50" s="11">
        <v>2.83</v>
      </c>
      <c r="J50" s="11">
        <v>0.66</v>
      </c>
      <c r="K50" s="11">
        <v>0.42</v>
      </c>
      <c r="L50" s="11">
        <v>99.79</v>
      </c>
      <c r="M50" s="5" t="s">
        <v>165</v>
      </c>
      <c r="N50" s="11">
        <v>11</v>
      </c>
      <c r="O50" s="13">
        <v>235</v>
      </c>
      <c r="P50" s="11">
        <v>40.799999999999997</v>
      </c>
      <c r="Q50" s="11">
        <v>210.7</v>
      </c>
      <c r="R50" s="11">
        <v>23.7</v>
      </c>
      <c r="S50" s="11"/>
      <c r="T50" s="11">
        <v>126</v>
      </c>
      <c r="U50" s="11">
        <v>17.96</v>
      </c>
      <c r="V50" s="11">
        <v>42.3</v>
      </c>
      <c r="W50" s="11">
        <v>6.3</v>
      </c>
      <c r="X50" s="11">
        <v>28.6</v>
      </c>
      <c r="Y50" s="11">
        <v>7.09</v>
      </c>
      <c r="Z50" s="11">
        <v>2.36</v>
      </c>
      <c r="AA50" s="11">
        <v>1.26</v>
      </c>
      <c r="AB50" s="11">
        <v>7.3</v>
      </c>
      <c r="AC50" s="11">
        <v>1.47</v>
      </c>
      <c r="AD50" s="11">
        <v>3.87</v>
      </c>
      <c r="AE50" s="11">
        <v>0.62</v>
      </c>
      <c r="AF50" s="11">
        <v>3.6</v>
      </c>
      <c r="AG50" s="11">
        <v>0.56999999999999995</v>
      </c>
      <c r="AH50" s="11">
        <v>5.32</v>
      </c>
      <c r="AI50" s="11">
        <v>1.52</v>
      </c>
      <c r="AJ50" s="14">
        <v>1.55</v>
      </c>
      <c r="AK50" s="14">
        <v>0.44</v>
      </c>
      <c r="AL50" s="5" t="s">
        <v>123</v>
      </c>
    </row>
    <row r="51" spans="1:38">
      <c r="A51" s="5" t="s">
        <v>174</v>
      </c>
      <c r="B51" s="11">
        <v>49.682699999999997</v>
      </c>
      <c r="C51" s="11">
        <v>3.5145</v>
      </c>
      <c r="D51" s="11">
        <v>12.8764</v>
      </c>
      <c r="E51" s="11">
        <v>15.1191</v>
      </c>
      <c r="F51" s="11">
        <v>0.25590000000000002</v>
      </c>
      <c r="G51" s="11">
        <v>4.4581999999999997</v>
      </c>
      <c r="H51" s="11">
        <v>9.1054999999999993</v>
      </c>
      <c r="I51" s="11">
        <v>2.9554999999999998</v>
      </c>
      <c r="J51" s="11">
        <v>0.70440000000000003</v>
      </c>
      <c r="K51" s="11">
        <v>0.46972162099999998</v>
      </c>
      <c r="L51" s="11">
        <v>99.521600000000007</v>
      </c>
      <c r="M51" s="5" t="s">
        <v>165</v>
      </c>
      <c r="N51" s="11">
        <v>6.6</v>
      </c>
      <c r="O51" s="13">
        <v>226</v>
      </c>
      <c r="P51" s="11">
        <v>24.8</v>
      </c>
      <c r="Q51" s="11">
        <v>117.3</v>
      </c>
      <c r="R51" s="11">
        <v>13</v>
      </c>
      <c r="S51" s="11"/>
      <c r="T51" s="11">
        <v>84</v>
      </c>
      <c r="U51" s="11">
        <v>9.99</v>
      </c>
      <c r="V51" s="11">
        <v>23.7</v>
      </c>
      <c r="W51" s="11">
        <v>3.6</v>
      </c>
      <c r="X51" s="11">
        <v>16.7</v>
      </c>
      <c r="Y51" s="11">
        <v>4.22</v>
      </c>
      <c r="Z51" s="11">
        <v>1.49</v>
      </c>
      <c r="AA51" s="11">
        <v>0.77</v>
      </c>
      <c r="AB51" s="11">
        <v>4.42</v>
      </c>
      <c r="AC51" s="11">
        <v>0.89</v>
      </c>
      <c r="AD51" s="11">
        <v>2.29</v>
      </c>
      <c r="AE51" s="11">
        <v>0.37</v>
      </c>
      <c r="AF51" s="11">
        <v>2.13</v>
      </c>
      <c r="AG51" s="11">
        <v>0.34</v>
      </c>
      <c r="AH51" s="11">
        <v>2.95</v>
      </c>
      <c r="AI51" s="11">
        <v>0.85</v>
      </c>
      <c r="AJ51" s="14">
        <v>0.81</v>
      </c>
      <c r="AK51" s="14">
        <v>0.23</v>
      </c>
      <c r="AL51" s="5" t="s">
        <v>123</v>
      </c>
    </row>
    <row r="52" spans="1:38">
      <c r="A52" s="31" t="s">
        <v>53</v>
      </c>
      <c r="B52" s="30">
        <v>49.813299999999998</v>
      </c>
      <c r="C52" s="30">
        <v>2.7233000000000001</v>
      </c>
      <c r="D52" s="30">
        <v>13.4283</v>
      </c>
      <c r="E52" s="30">
        <v>13.628299999999999</v>
      </c>
      <c r="F52" s="30">
        <v>0.22040000000000001</v>
      </c>
      <c r="G52" s="30">
        <v>5.2083000000000004</v>
      </c>
      <c r="H52" s="30">
        <v>9.9783000000000008</v>
      </c>
      <c r="I52" s="30">
        <v>2.9350000000000001</v>
      </c>
      <c r="J52" s="30">
        <v>0.60329999999999995</v>
      </c>
      <c r="K52" s="30">
        <v>0.30795407800000002</v>
      </c>
      <c r="L52" s="30">
        <v>99.081100000000006</v>
      </c>
      <c r="M52" s="31" t="s">
        <v>165</v>
      </c>
      <c r="N52" s="30"/>
      <c r="O52" s="50"/>
      <c r="P52" s="30">
        <v>33.529494679999999</v>
      </c>
      <c r="Q52" s="30">
        <v>190.94638219999999</v>
      </c>
      <c r="R52" s="30">
        <v>18.87128332</v>
      </c>
      <c r="S52" s="30"/>
      <c r="T52" s="30">
        <v>124.6984508</v>
      </c>
      <c r="U52" s="30">
        <v>15.888719099999999</v>
      </c>
      <c r="V52" s="30">
        <v>38.007697409999999</v>
      </c>
      <c r="W52" s="30">
        <v>5.3105975870000002</v>
      </c>
      <c r="X52" s="30"/>
      <c r="Y52" s="30">
        <v>6.4150092150000004</v>
      </c>
      <c r="Z52" s="30"/>
      <c r="AA52" s="30"/>
      <c r="AB52" s="30">
        <v>6.2697921699999997</v>
      </c>
      <c r="AC52" s="30"/>
      <c r="AD52" s="30"/>
      <c r="AE52" s="30"/>
      <c r="AF52" s="30">
        <v>2.920641153</v>
      </c>
      <c r="AG52" s="30"/>
      <c r="AH52" s="30"/>
      <c r="AI52" s="30"/>
      <c r="AJ52" s="32">
        <v>1.43296771</v>
      </c>
      <c r="AK52" s="32"/>
      <c r="AL52" s="5" t="s">
        <v>163</v>
      </c>
    </row>
    <row r="53" spans="1:38">
      <c r="A53" s="31" t="s">
        <v>54</v>
      </c>
      <c r="B53" s="30">
        <v>49.648299999999999</v>
      </c>
      <c r="C53" s="30">
        <v>2.5733000000000001</v>
      </c>
      <c r="D53" s="30">
        <v>13.67</v>
      </c>
      <c r="E53" s="30">
        <v>13.46</v>
      </c>
      <c r="F53" s="30">
        <v>0.21249999999999999</v>
      </c>
      <c r="G53" s="30">
        <v>5.4832999999999998</v>
      </c>
      <c r="H53" s="30">
        <v>10.2117</v>
      </c>
      <c r="I53" s="30">
        <v>2.8816999999999999</v>
      </c>
      <c r="J53" s="30">
        <v>0.5736</v>
      </c>
      <c r="K53" s="30">
        <v>0.29901791</v>
      </c>
      <c r="L53" s="30">
        <v>99.248599999999996</v>
      </c>
      <c r="M53" s="31" t="s">
        <v>165</v>
      </c>
      <c r="N53" s="30"/>
      <c r="O53" s="50"/>
      <c r="P53" s="30">
        <v>27.672638190000001</v>
      </c>
      <c r="Q53" s="30">
        <v>157.79978879999999</v>
      </c>
      <c r="R53" s="30">
        <v>17.399387669999999</v>
      </c>
      <c r="S53" s="30"/>
      <c r="T53" s="30">
        <v>112.54248459999999</v>
      </c>
      <c r="U53" s="30">
        <v>13.57846642</v>
      </c>
      <c r="V53" s="30">
        <v>34.654227290000001</v>
      </c>
      <c r="W53" s="30">
        <v>4.5234172030000002</v>
      </c>
      <c r="X53" s="30"/>
      <c r="Y53" s="30">
        <v>5.5476221289999996</v>
      </c>
      <c r="Z53" s="30"/>
      <c r="AA53" s="30"/>
      <c r="AB53" s="30">
        <v>5.2412335350000001</v>
      </c>
      <c r="AC53" s="30"/>
      <c r="AD53" s="30"/>
      <c r="AE53" s="30"/>
      <c r="AF53" s="30">
        <v>2.5353355290000001</v>
      </c>
      <c r="AG53" s="30"/>
      <c r="AH53" s="30"/>
      <c r="AI53" s="30"/>
      <c r="AJ53" s="32">
        <v>1.1976593090000001</v>
      </c>
      <c r="AK53" s="32"/>
      <c r="AL53" s="5" t="s">
        <v>163</v>
      </c>
    </row>
    <row r="54" spans="1:38">
      <c r="A54" s="31" t="s">
        <v>55</v>
      </c>
      <c r="B54" s="30">
        <v>48.951700000000002</v>
      </c>
      <c r="C54" s="30">
        <v>3.0467</v>
      </c>
      <c r="D54" s="30">
        <v>13.353300000000001</v>
      </c>
      <c r="E54" s="30">
        <v>14.065</v>
      </c>
      <c r="F54" s="30">
        <v>0.22070000000000001</v>
      </c>
      <c r="G54" s="30">
        <v>5.2949999999999999</v>
      </c>
      <c r="H54" s="30">
        <v>10.2133</v>
      </c>
      <c r="I54" s="30">
        <v>2.8332999999999999</v>
      </c>
      <c r="J54" s="30">
        <v>0.55069999999999997</v>
      </c>
      <c r="K54" s="30">
        <v>0.35950889000000003</v>
      </c>
      <c r="L54" s="30">
        <v>99.267899999999997</v>
      </c>
      <c r="M54" s="31" t="s">
        <v>165</v>
      </c>
      <c r="N54" s="30"/>
      <c r="O54" s="50"/>
      <c r="P54" s="30">
        <v>38.091215050000002</v>
      </c>
      <c r="Q54" s="30">
        <v>205.74454170000001</v>
      </c>
      <c r="R54" s="30">
        <v>21.886061290000001</v>
      </c>
      <c r="S54" s="30"/>
      <c r="T54" s="30">
        <v>128.37826939999999</v>
      </c>
      <c r="U54" s="30">
        <v>17.188170979999999</v>
      </c>
      <c r="V54" s="30">
        <v>42.43174329</v>
      </c>
      <c r="W54" s="30">
        <v>5.9648742449999999</v>
      </c>
      <c r="X54" s="30"/>
      <c r="Y54" s="30">
        <v>7.026603089</v>
      </c>
      <c r="Z54" s="30"/>
      <c r="AA54" s="30"/>
      <c r="AB54" s="30">
        <v>7.2149492730000002</v>
      </c>
      <c r="AC54" s="30"/>
      <c r="AD54" s="30"/>
      <c r="AE54" s="30"/>
      <c r="AF54" s="30">
        <v>3.4490143710000001</v>
      </c>
      <c r="AG54" s="30"/>
      <c r="AH54" s="30"/>
      <c r="AI54" s="30"/>
      <c r="AJ54" s="32">
        <v>1.3777388820000001</v>
      </c>
      <c r="AK54" s="32"/>
      <c r="AL54" s="5" t="s">
        <v>163</v>
      </c>
    </row>
    <row r="55" spans="1:38">
      <c r="A55" s="31" t="s">
        <v>56</v>
      </c>
      <c r="B55" s="30">
        <v>48.893300000000004</v>
      </c>
      <c r="C55" s="30">
        <v>3.585</v>
      </c>
      <c r="D55" s="30">
        <v>12.886699999999999</v>
      </c>
      <c r="E55" s="30">
        <v>14.945</v>
      </c>
      <c r="F55" s="30">
        <v>0.23619999999999999</v>
      </c>
      <c r="G55" s="30">
        <v>4.7066999999999997</v>
      </c>
      <c r="H55" s="30">
        <v>9.4016999999999999</v>
      </c>
      <c r="I55" s="30">
        <v>2.9049999999999998</v>
      </c>
      <c r="J55" s="30">
        <v>0.68200000000000005</v>
      </c>
      <c r="K55" s="30">
        <v>0.43924699900000003</v>
      </c>
      <c r="L55" s="30">
        <v>99.063999999999993</v>
      </c>
      <c r="M55" s="31" t="s">
        <v>165</v>
      </c>
      <c r="N55" s="30"/>
      <c r="O55" s="50"/>
      <c r="P55" s="30">
        <v>48.048258420000003</v>
      </c>
      <c r="Q55" s="30">
        <v>268.67154479999999</v>
      </c>
      <c r="R55" s="30">
        <v>28.909699700000001</v>
      </c>
      <c r="S55" s="30"/>
      <c r="T55" s="30">
        <v>162.04224859999999</v>
      </c>
      <c r="U55" s="30">
        <v>22.92715913</v>
      </c>
      <c r="V55" s="30">
        <v>54.022301339999999</v>
      </c>
      <c r="W55" s="30">
        <v>7.645972413</v>
      </c>
      <c r="X55" s="30"/>
      <c r="Y55" s="30">
        <v>8.5332323670000001</v>
      </c>
      <c r="Z55" s="30"/>
      <c r="AA55" s="30"/>
      <c r="AB55" s="30">
        <v>9.3550530569999992</v>
      </c>
      <c r="AC55" s="30"/>
      <c r="AD55" s="30"/>
      <c r="AE55" s="30"/>
      <c r="AF55" s="30">
        <v>4.5042890919999996</v>
      </c>
      <c r="AG55" s="30"/>
      <c r="AH55" s="30"/>
      <c r="AI55" s="30"/>
      <c r="AJ55" s="32">
        <v>1.9537371400000001</v>
      </c>
      <c r="AK55" s="32"/>
      <c r="AL55" s="5" t="s">
        <v>163</v>
      </c>
    </row>
    <row r="56" spans="1:38">
      <c r="A56" s="31" t="s">
        <v>57</v>
      </c>
      <c r="B56" s="30">
        <v>51.031700000000001</v>
      </c>
      <c r="C56" s="30">
        <v>3.6932999999999998</v>
      </c>
      <c r="D56" s="30">
        <v>12.943300000000001</v>
      </c>
      <c r="E56" s="30">
        <v>14.068300000000001</v>
      </c>
      <c r="F56" s="30">
        <v>0.26819999999999999</v>
      </c>
      <c r="G56" s="30">
        <v>4.03</v>
      </c>
      <c r="H56" s="30">
        <v>8.5132999999999992</v>
      </c>
      <c r="I56" s="30">
        <v>3.0383</v>
      </c>
      <c r="J56" s="30">
        <v>0.81720000000000004</v>
      </c>
      <c r="K56" s="30">
        <v>0.510965471</v>
      </c>
      <c r="L56" s="30">
        <v>99.238299999999995</v>
      </c>
      <c r="M56" s="31" t="s">
        <v>165</v>
      </c>
      <c r="N56" s="30"/>
      <c r="O56" s="50"/>
      <c r="P56" s="30">
        <v>43.373157280000001</v>
      </c>
      <c r="Q56" s="30">
        <v>249.1815905</v>
      </c>
      <c r="R56" s="30">
        <v>28.090835680000001</v>
      </c>
      <c r="S56" s="30"/>
      <c r="T56" s="30">
        <v>152.6065457</v>
      </c>
      <c r="U56" s="30">
        <v>21.495450460000001</v>
      </c>
      <c r="V56" s="30">
        <v>53.635596450000001</v>
      </c>
      <c r="W56" s="30">
        <v>7.3083255840000003</v>
      </c>
      <c r="X56" s="30"/>
      <c r="Y56" s="30">
        <v>8.5623024260000005</v>
      </c>
      <c r="Z56" s="30"/>
      <c r="AA56" s="30"/>
      <c r="AB56" s="30">
        <v>8.551725652</v>
      </c>
      <c r="AC56" s="30"/>
      <c r="AD56" s="30"/>
      <c r="AE56" s="30"/>
      <c r="AF56" s="30">
        <v>4.2298422990000004</v>
      </c>
      <c r="AG56" s="30"/>
      <c r="AH56" s="30"/>
      <c r="AI56" s="30"/>
      <c r="AJ56" s="32">
        <v>1.8741733730000001</v>
      </c>
      <c r="AK56" s="32"/>
      <c r="AL56" s="5" t="s">
        <v>163</v>
      </c>
    </row>
    <row r="57" spans="1:38">
      <c r="A57" s="31" t="s">
        <v>58</v>
      </c>
      <c r="B57" s="30">
        <v>48.674999999999997</v>
      </c>
      <c r="C57" s="30">
        <v>2.8167</v>
      </c>
      <c r="D57" s="30">
        <v>13.5883</v>
      </c>
      <c r="E57" s="30">
        <v>13.513299999999999</v>
      </c>
      <c r="F57" s="30">
        <v>0.224</v>
      </c>
      <c r="G57" s="30">
        <v>5.585</v>
      </c>
      <c r="H57" s="30">
        <v>10.585000000000001</v>
      </c>
      <c r="I57" s="30">
        <v>2.7</v>
      </c>
      <c r="J57" s="30">
        <v>0.52610000000000001</v>
      </c>
      <c r="K57" s="30">
        <v>0.33636650699999998</v>
      </c>
      <c r="L57" s="30">
        <v>98.882599999999996</v>
      </c>
      <c r="M57" s="31" t="s">
        <v>165</v>
      </c>
      <c r="N57" s="30"/>
      <c r="O57" s="50"/>
      <c r="P57" s="30">
        <v>34.379451607158188</v>
      </c>
      <c r="Q57" s="30">
        <v>180.29073275599231</v>
      </c>
      <c r="R57" s="30">
        <v>19.533876787195897</v>
      </c>
      <c r="S57" s="30"/>
      <c r="T57" s="30">
        <v>107.01677525056765</v>
      </c>
      <c r="U57" s="30">
        <v>14.072838016832225</v>
      </c>
      <c r="V57" s="30">
        <v>35.507917371038204</v>
      </c>
      <c r="W57" s="30">
        <v>4.8738600278587034</v>
      </c>
      <c r="X57" s="30"/>
      <c r="Y57" s="30">
        <v>5.8127426387996817</v>
      </c>
      <c r="Z57" s="30"/>
      <c r="AA57" s="30"/>
      <c r="AB57" s="30">
        <v>5.9558644460157133</v>
      </c>
      <c r="AC57" s="30"/>
      <c r="AD57" s="30"/>
      <c r="AE57" s="30"/>
      <c r="AF57" s="30">
        <v>2.7914046501602749</v>
      </c>
      <c r="AG57" s="30"/>
      <c r="AH57" s="30"/>
      <c r="AI57" s="30"/>
      <c r="AJ57" s="32">
        <v>1.1275019374230997</v>
      </c>
      <c r="AK57" s="32"/>
      <c r="AL57" s="5" t="s">
        <v>163</v>
      </c>
    </row>
    <row r="58" spans="1:38">
      <c r="A58" s="31" t="s">
        <v>59</v>
      </c>
      <c r="B58" s="30">
        <v>50.6783</v>
      </c>
      <c r="C58" s="30">
        <v>3.34</v>
      </c>
      <c r="D58" s="30">
        <v>12.86</v>
      </c>
      <c r="E58" s="30">
        <v>14.808299999999999</v>
      </c>
      <c r="F58" s="30">
        <v>0.26469999999999999</v>
      </c>
      <c r="G58" s="30">
        <v>3.9550000000000001</v>
      </c>
      <c r="H58" s="30">
        <v>8.4232999999999993</v>
      </c>
      <c r="I58" s="30">
        <v>3.1267</v>
      </c>
      <c r="J58" s="30">
        <v>0.86529999999999996</v>
      </c>
      <c r="K58" s="30">
        <v>0.48873961900000001</v>
      </c>
      <c r="L58" s="30">
        <v>99.174400000000006</v>
      </c>
      <c r="M58" s="31" t="s">
        <v>165</v>
      </c>
      <c r="N58" s="30"/>
      <c r="O58" s="50"/>
      <c r="P58" s="30">
        <v>48.462235739999997</v>
      </c>
      <c r="Q58" s="30">
        <v>311.54983549999997</v>
      </c>
      <c r="R58" s="30">
        <v>32.142973750000003</v>
      </c>
      <c r="S58" s="30"/>
      <c r="T58" s="30">
        <v>191.913174</v>
      </c>
      <c r="U58" s="30">
        <v>27.775385329999999</v>
      </c>
      <c r="V58" s="30">
        <v>67.958629360000003</v>
      </c>
      <c r="W58" s="30">
        <v>9.1269762050000001</v>
      </c>
      <c r="X58" s="30"/>
      <c r="Y58" s="30">
        <v>10.236333950000001</v>
      </c>
      <c r="Z58" s="30"/>
      <c r="AA58" s="30"/>
      <c r="AB58" s="30">
        <v>9.8500440850000004</v>
      </c>
      <c r="AC58" s="30"/>
      <c r="AD58" s="30"/>
      <c r="AE58" s="30"/>
      <c r="AF58" s="30">
        <v>4.7105773199999996</v>
      </c>
      <c r="AG58" s="30"/>
      <c r="AH58" s="30"/>
      <c r="AI58" s="30"/>
      <c r="AJ58" s="32">
        <v>2.4464021050000002</v>
      </c>
      <c r="AK58" s="32"/>
      <c r="AL58" s="5" t="s">
        <v>163</v>
      </c>
    </row>
    <row r="59" spans="1:38">
      <c r="A59" s="31" t="s">
        <v>60</v>
      </c>
      <c r="B59" s="30">
        <v>49.903300000000002</v>
      </c>
      <c r="C59" s="30">
        <v>3.3633000000000002</v>
      </c>
      <c r="D59" s="30">
        <v>12.871700000000001</v>
      </c>
      <c r="E59" s="30">
        <v>14.923299999999999</v>
      </c>
      <c r="F59" s="30">
        <v>0.25800000000000001</v>
      </c>
      <c r="G59" s="30">
        <v>4.29</v>
      </c>
      <c r="H59" s="30">
        <v>8.9132999999999996</v>
      </c>
      <c r="I59" s="30">
        <v>3.03</v>
      </c>
      <c r="J59" s="30">
        <v>0.79990000000000006</v>
      </c>
      <c r="K59" s="30">
        <v>0.42618644700000002</v>
      </c>
      <c r="L59" s="30">
        <v>99.118600000000001</v>
      </c>
      <c r="M59" s="31" t="s">
        <v>165</v>
      </c>
      <c r="N59" s="30"/>
      <c r="O59" s="50"/>
      <c r="P59" s="30">
        <v>46.939729620000001</v>
      </c>
      <c r="Q59" s="30">
        <v>298.54847860000001</v>
      </c>
      <c r="R59" s="30">
        <v>30.39024204</v>
      </c>
      <c r="S59" s="30"/>
      <c r="T59" s="30">
        <v>177.51992279999999</v>
      </c>
      <c r="U59" s="30">
        <v>25.064614299999999</v>
      </c>
      <c r="V59" s="30">
        <v>61.892011410000002</v>
      </c>
      <c r="W59" s="30">
        <v>8.1880201400000008</v>
      </c>
      <c r="X59" s="30"/>
      <c r="Y59" s="30">
        <v>9.3394935920000002</v>
      </c>
      <c r="Z59" s="30"/>
      <c r="AA59" s="30"/>
      <c r="AB59" s="30">
        <v>9.3206934950000004</v>
      </c>
      <c r="AC59" s="30"/>
      <c r="AD59" s="30"/>
      <c r="AE59" s="30"/>
      <c r="AF59" s="30">
        <v>4.4456119760000004</v>
      </c>
      <c r="AG59" s="30"/>
      <c r="AH59" s="30"/>
      <c r="AI59" s="30"/>
      <c r="AJ59" s="32">
        <v>2.1490906060000001</v>
      </c>
      <c r="AK59" s="32"/>
      <c r="AL59" s="5" t="s">
        <v>163</v>
      </c>
    </row>
    <row r="60" spans="1:38">
      <c r="A60" s="31" t="s">
        <v>61</v>
      </c>
      <c r="B60" s="30">
        <v>48.0533</v>
      </c>
      <c r="C60" s="30">
        <v>2.4782999999999999</v>
      </c>
      <c r="D60" s="30">
        <v>14.135</v>
      </c>
      <c r="E60" s="30">
        <v>12.4533</v>
      </c>
      <c r="F60" s="30">
        <v>0.19040000000000001</v>
      </c>
      <c r="G60" s="30">
        <v>6.3766999999999996</v>
      </c>
      <c r="H60" s="30">
        <v>11.5467</v>
      </c>
      <c r="I60" s="30">
        <v>2.36</v>
      </c>
      <c r="J60" s="30">
        <v>0.4239</v>
      </c>
      <c r="K60" s="30">
        <v>0.27656292500000001</v>
      </c>
      <c r="L60" s="30">
        <v>98.6173</v>
      </c>
      <c r="M60" s="31" t="s">
        <v>165</v>
      </c>
      <c r="N60" s="30"/>
      <c r="O60" s="50"/>
      <c r="P60" s="30">
        <v>35.025783539999999</v>
      </c>
      <c r="Q60" s="30">
        <v>180.53562450000001</v>
      </c>
      <c r="R60" s="30">
        <v>19.625419239999999</v>
      </c>
      <c r="S60" s="30"/>
      <c r="T60" s="30">
        <v>118.766373</v>
      </c>
      <c r="U60" s="30">
        <v>15.438606399999999</v>
      </c>
      <c r="V60" s="30">
        <v>39.978848110000001</v>
      </c>
      <c r="W60" s="30">
        <v>5.3821016029999997</v>
      </c>
      <c r="X60" s="30"/>
      <c r="Y60" s="30">
        <v>6.5853088319999999</v>
      </c>
      <c r="Z60" s="30"/>
      <c r="AA60" s="30"/>
      <c r="AB60" s="30">
        <v>6.6596279579999997</v>
      </c>
      <c r="AC60" s="30"/>
      <c r="AD60" s="30"/>
      <c r="AE60" s="30"/>
      <c r="AF60" s="30">
        <v>3.4519375120000002</v>
      </c>
      <c r="AG60" s="30"/>
      <c r="AH60" s="30"/>
      <c r="AI60" s="30"/>
      <c r="AJ60" s="32">
        <v>1.198332827</v>
      </c>
      <c r="AK60" s="32"/>
      <c r="AL60" s="5" t="s">
        <v>163</v>
      </c>
    </row>
    <row r="61" spans="1:38">
      <c r="A61" s="5" t="s">
        <v>6</v>
      </c>
      <c r="B61" s="11">
        <v>47.83</v>
      </c>
      <c r="C61" s="11">
        <v>2.0882999999999998</v>
      </c>
      <c r="D61" s="11">
        <v>15.125</v>
      </c>
      <c r="E61" s="11">
        <v>11.1883</v>
      </c>
      <c r="F61" s="11">
        <v>0.17449999999999999</v>
      </c>
      <c r="G61" s="11">
        <v>7.4482999999999997</v>
      </c>
      <c r="H61" s="11">
        <v>11.486700000000001</v>
      </c>
      <c r="I61" s="11">
        <v>2.2549999999999999</v>
      </c>
      <c r="J61" s="11">
        <v>0.36499999999999999</v>
      </c>
      <c r="K61" s="11">
        <v>0.185826456</v>
      </c>
      <c r="L61" s="11">
        <v>98.397900000000007</v>
      </c>
      <c r="M61" s="5" t="s">
        <v>165</v>
      </c>
      <c r="N61" s="11">
        <v>6.2</v>
      </c>
      <c r="O61" s="13">
        <v>260</v>
      </c>
      <c r="P61" s="11">
        <v>23.1</v>
      </c>
      <c r="Q61" s="11">
        <v>96.7</v>
      </c>
      <c r="R61" s="11">
        <v>12.4</v>
      </c>
      <c r="S61" s="11"/>
      <c r="T61" s="11">
        <v>90</v>
      </c>
      <c r="U61" s="11">
        <v>8.67</v>
      </c>
      <c r="V61" s="11">
        <v>20.7</v>
      </c>
      <c r="W61" s="11">
        <v>3.1</v>
      </c>
      <c r="X61" s="11">
        <v>14.9</v>
      </c>
      <c r="Y61" s="11">
        <v>3.82</v>
      </c>
      <c r="Z61" s="11">
        <v>1.41</v>
      </c>
      <c r="AA61" s="11">
        <v>0.7</v>
      </c>
      <c r="AB61" s="11">
        <v>4.1399999999999997</v>
      </c>
      <c r="AC61" s="11">
        <v>0.82</v>
      </c>
      <c r="AD61" s="11">
        <v>2.13</v>
      </c>
      <c r="AE61" s="11">
        <v>0.35</v>
      </c>
      <c r="AF61" s="11">
        <v>1.98</v>
      </c>
      <c r="AG61" s="11">
        <v>0.32</v>
      </c>
      <c r="AH61" s="11">
        <v>2.56</v>
      </c>
      <c r="AI61" s="11">
        <v>0.8</v>
      </c>
      <c r="AJ61" s="14">
        <v>0.71</v>
      </c>
      <c r="AK61" s="14">
        <v>0.2</v>
      </c>
      <c r="AL61" s="5" t="s">
        <v>123</v>
      </c>
    </row>
    <row r="62" spans="1:38">
      <c r="A62" s="5" t="s">
        <v>62</v>
      </c>
      <c r="B62" s="11">
        <v>47.744999999999997</v>
      </c>
      <c r="C62" s="11">
        <v>2.0700000000000003</v>
      </c>
      <c r="D62" s="11">
        <v>15.437999999999999</v>
      </c>
      <c r="E62" s="11">
        <v>11.779999999999998</v>
      </c>
      <c r="F62" s="14">
        <v>0.18366000000000002</v>
      </c>
      <c r="G62" s="11">
        <v>7.6920000000000002</v>
      </c>
      <c r="H62" s="11">
        <v>12.209</v>
      </c>
      <c r="I62" s="11">
        <v>2.2709999999999999</v>
      </c>
      <c r="J62" s="14">
        <v>0.35860000000000003</v>
      </c>
      <c r="K62" s="11">
        <v>0.19</v>
      </c>
      <c r="L62" s="14">
        <v>100.13142999999999</v>
      </c>
      <c r="M62" s="5" t="s">
        <v>165</v>
      </c>
      <c r="N62" s="11">
        <v>6.1302745191877541</v>
      </c>
      <c r="O62" s="13">
        <v>259.82401493211961</v>
      </c>
      <c r="P62" s="11">
        <v>22.578912110315112</v>
      </c>
      <c r="Q62" s="11">
        <v>96.2900960738626</v>
      </c>
      <c r="R62" s="11">
        <v>11.789599637349374</v>
      </c>
      <c r="S62" s="11">
        <v>6.4562276239409383E-2</v>
      </c>
      <c r="T62" s="11">
        <v>84.569387456539033</v>
      </c>
      <c r="U62" s="11">
        <v>8.1228453578920323</v>
      </c>
      <c r="V62" s="11">
        <v>20.271285033178394</v>
      </c>
      <c r="W62" s="11">
        <v>2.8895389675486847</v>
      </c>
      <c r="X62" s="11">
        <v>13.493387684084746</v>
      </c>
      <c r="Y62" s="11">
        <v>3.6352132024802311</v>
      </c>
      <c r="Z62" s="11">
        <v>1.3152863600412779</v>
      </c>
      <c r="AA62" s="11">
        <v>0.63480390156439892</v>
      </c>
      <c r="AB62" s="11">
        <v>3.8457167401787746</v>
      </c>
      <c r="AC62" s="11">
        <v>0.76364881481102131</v>
      </c>
      <c r="AD62" s="11">
        <v>2.1862508402013381</v>
      </c>
      <c r="AE62" s="11">
        <v>0.30104228763140994</v>
      </c>
      <c r="AF62" s="11">
        <v>1.8466700021706959</v>
      </c>
      <c r="AG62" s="11">
        <v>0.27399452717290612</v>
      </c>
      <c r="AH62" s="11">
        <v>2.364934404357161</v>
      </c>
      <c r="AI62" s="11">
        <v>0.95787660386457552</v>
      </c>
      <c r="AJ62" s="14">
        <v>0.66474164057239571</v>
      </c>
      <c r="AK62" s="14">
        <v>0.19395643151624736</v>
      </c>
      <c r="AL62" s="5" t="s">
        <v>123</v>
      </c>
    </row>
    <row r="63" spans="1:38">
      <c r="A63" s="5" t="s">
        <v>147</v>
      </c>
      <c r="B63" s="11">
        <v>48.25</v>
      </c>
      <c r="C63" s="11">
        <v>4.22</v>
      </c>
      <c r="D63" s="11">
        <v>12.38</v>
      </c>
      <c r="E63" s="11">
        <v>14.517175999999999</v>
      </c>
      <c r="F63" s="11">
        <v>0.22</v>
      </c>
      <c r="G63" s="11">
        <v>5.35</v>
      </c>
      <c r="H63" s="11">
        <v>10</v>
      </c>
      <c r="I63" s="11">
        <v>2.97</v>
      </c>
      <c r="J63" s="11">
        <v>0.77</v>
      </c>
      <c r="K63" s="11">
        <v>0.56000000000000005</v>
      </c>
      <c r="L63" s="11"/>
      <c r="M63" s="5" t="s">
        <v>124</v>
      </c>
      <c r="N63" s="7"/>
      <c r="O63" s="7"/>
      <c r="P63" s="7"/>
      <c r="Q63" s="7"/>
      <c r="R63" s="7"/>
      <c r="S63" s="7"/>
      <c r="T63" s="7"/>
      <c r="U63" s="7"/>
      <c r="V63" s="7"/>
      <c r="W63" s="7"/>
      <c r="X63" s="7"/>
      <c r="Y63" s="7"/>
      <c r="Z63" s="7"/>
      <c r="AA63" s="7"/>
      <c r="AB63" s="7"/>
      <c r="AC63" s="7"/>
      <c r="AD63" s="7"/>
      <c r="AE63" s="7"/>
      <c r="AF63" s="7"/>
      <c r="AG63" s="7"/>
      <c r="AH63" s="7"/>
      <c r="AI63" s="7"/>
      <c r="AJ63" s="7"/>
      <c r="AK63" s="7"/>
      <c r="AL63" s="7"/>
    </row>
    <row r="64" spans="1:38">
      <c r="A64" s="5" t="s">
        <v>148</v>
      </c>
      <c r="B64" s="11">
        <v>54.55</v>
      </c>
      <c r="C64" s="11">
        <v>2.02</v>
      </c>
      <c r="D64" s="11">
        <v>14.5</v>
      </c>
      <c r="E64" s="11">
        <v>11.686033999999999</v>
      </c>
      <c r="F64" s="11">
        <v>0.27</v>
      </c>
      <c r="G64" s="11">
        <v>2.95</v>
      </c>
      <c r="H64" s="11">
        <v>6.96</v>
      </c>
      <c r="I64" s="11">
        <v>3.95</v>
      </c>
      <c r="J64" s="11">
        <v>1.28</v>
      </c>
      <c r="K64" s="11">
        <v>1.02</v>
      </c>
      <c r="L64" s="11"/>
      <c r="M64" s="5" t="s">
        <v>124</v>
      </c>
      <c r="N64" s="7"/>
      <c r="O64" s="7"/>
      <c r="P64" s="7"/>
      <c r="Q64" s="7"/>
      <c r="R64" s="7"/>
      <c r="S64" s="7"/>
      <c r="T64" s="7"/>
      <c r="U64" s="7"/>
      <c r="V64" s="7"/>
      <c r="W64" s="7"/>
      <c r="X64" s="7"/>
      <c r="Y64" s="7"/>
      <c r="Z64" s="7"/>
      <c r="AA64" s="7"/>
      <c r="AB64" s="7"/>
      <c r="AC64" s="7"/>
      <c r="AD64" s="7"/>
      <c r="AE64" s="7"/>
      <c r="AF64" s="7"/>
      <c r="AG64" s="7"/>
      <c r="AH64" s="7"/>
      <c r="AI64" s="7"/>
      <c r="AJ64" s="7"/>
      <c r="AK64" s="7"/>
      <c r="AL64" s="7"/>
    </row>
    <row r="65" spans="1:38">
      <c r="A65" s="40" t="s">
        <v>149</v>
      </c>
      <c r="B65" s="43">
        <v>75.8</v>
      </c>
      <c r="C65" s="43">
        <v>0.2341</v>
      </c>
      <c r="D65" s="43">
        <v>12.1933333333333</v>
      </c>
      <c r="E65" s="43">
        <v>3.2016666666666702</v>
      </c>
      <c r="F65" s="43">
        <v>9.3450000000000005E-2</v>
      </c>
      <c r="G65" s="43">
        <v>9.4450000000000006E-2</v>
      </c>
      <c r="H65" s="43">
        <v>1.68333333333333</v>
      </c>
      <c r="I65" s="43">
        <v>4.2833333333333297</v>
      </c>
      <c r="J65" s="43">
        <v>2.68333333333333</v>
      </c>
      <c r="K65" s="43">
        <v>2.0966666666666699E-2</v>
      </c>
      <c r="L65" s="43">
        <v>100.36165</v>
      </c>
      <c r="M65" s="40" t="s">
        <v>125</v>
      </c>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row>
    <row r="67" spans="1:38">
      <c r="A67" s="45" t="s">
        <v>126</v>
      </c>
    </row>
    <row r="68" spans="1:38">
      <c r="A68" s="23" t="s">
        <v>253</v>
      </c>
    </row>
    <row r="69" spans="1:38">
      <c r="A69" s="23" t="s">
        <v>254</v>
      </c>
      <c r="Y69" s="51"/>
      <c r="Z69" s="51"/>
    </row>
    <row r="70" spans="1:38">
      <c r="A70" s="23" t="s">
        <v>255</v>
      </c>
      <c r="Y70" s="51"/>
      <c r="Z70" s="51"/>
    </row>
    <row r="71" spans="1:38">
      <c r="A71" s="23"/>
    </row>
    <row r="72" spans="1:38">
      <c r="A72" s="23"/>
      <c r="Y72" s="51"/>
    </row>
    <row r="73" spans="1:38">
      <c r="A73" s="2"/>
      <c r="B73" s="51"/>
      <c r="C73" s="51"/>
      <c r="D73" s="51"/>
      <c r="E73" s="51"/>
      <c r="F73" s="3"/>
      <c r="G73" s="51"/>
      <c r="H73" s="51"/>
      <c r="I73" s="51"/>
      <c r="J73" s="3"/>
      <c r="K73" s="3"/>
      <c r="L73" s="187"/>
      <c r="M73" s="188"/>
      <c r="AC73" s="3">
        <v>0.18963999999999998</v>
      </c>
      <c r="AD73" s="189"/>
      <c r="AE73" s="190"/>
      <c r="AF73" s="3">
        <v>0.19452999999999998</v>
      </c>
      <c r="AH73" s="190">
        <v>100.13142999999999</v>
      </c>
      <c r="AJ73" s="189"/>
      <c r="AK73" s="190"/>
      <c r="AL73" s="51"/>
    </row>
    <row r="75" spans="1:38">
      <c r="Y75" s="51"/>
      <c r="AF75">
        <v>32.064</v>
      </c>
      <c r="AG75">
        <v>15.999000000000001</v>
      </c>
    </row>
  </sheetData>
  <mergeCells count="2">
    <mergeCell ref="B2:M2"/>
    <mergeCell ref="N2:AK2"/>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F7AF4-2710-F34F-BF3B-A2FBB9EB2F6C}">
  <dimension ref="A1:I18"/>
  <sheetViews>
    <sheetView workbookViewId="0"/>
  </sheetViews>
  <sheetFormatPr baseColWidth="10" defaultRowHeight="16"/>
  <cols>
    <col min="1" max="1" width="15.33203125" customWidth="1"/>
  </cols>
  <sheetData>
    <row r="1" spans="1:9">
      <c r="A1" s="195" t="s">
        <v>305</v>
      </c>
      <c r="B1" s="37"/>
      <c r="C1" s="37"/>
      <c r="D1" s="37"/>
      <c r="E1" s="37"/>
      <c r="F1" s="37"/>
    </row>
    <row r="2" spans="1:9" ht="17">
      <c r="A2" s="34" t="s">
        <v>157</v>
      </c>
      <c r="B2" s="34" t="s">
        <v>4</v>
      </c>
      <c r="C2" s="34" t="s">
        <v>69</v>
      </c>
      <c r="D2" s="72" t="s">
        <v>70</v>
      </c>
      <c r="E2" s="72" t="s">
        <v>249</v>
      </c>
      <c r="F2" s="72" t="s">
        <v>159</v>
      </c>
    </row>
    <row r="3" spans="1:9">
      <c r="A3" s="70" t="s">
        <v>155</v>
      </c>
      <c r="B3" s="70" t="s">
        <v>160</v>
      </c>
      <c r="C3" s="116" t="s">
        <v>197</v>
      </c>
      <c r="D3" s="74" t="s">
        <v>258</v>
      </c>
      <c r="E3" s="70">
        <v>1</v>
      </c>
      <c r="F3" s="70">
        <v>8</v>
      </c>
    </row>
    <row r="4" spans="1:9">
      <c r="A4" s="70" t="s">
        <v>153</v>
      </c>
      <c r="B4" s="70" t="s">
        <v>192</v>
      </c>
      <c r="C4" s="116" t="s">
        <v>238</v>
      </c>
      <c r="D4" s="74" t="s">
        <v>239</v>
      </c>
      <c r="E4" s="70">
        <v>0.5</v>
      </c>
      <c r="F4" s="70" t="s">
        <v>246</v>
      </c>
    </row>
    <row r="5" spans="1:9">
      <c r="A5" s="70" t="s">
        <v>154</v>
      </c>
      <c r="B5" s="70" t="s">
        <v>195</v>
      </c>
      <c r="C5" s="116" t="s">
        <v>299</v>
      </c>
      <c r="D5" s="74" t="s">
        <v>240</v>
      </c>
      <c r="E5" s="70" t="s">
        <v>75</v>
      </c>
      <c r="F5" s="70" t="s">
        <v>242</v>
      </c>
    </row>
    <row r="6" spans="1:9">
      <c r="A6" s="70" t="s">
        <v>156</v>
      </c>
      <c r="B6" s="70" t="s">
        <v>195</v>
      </c>
      <c r="C6" s="117" t="s">
        <v>235</v>
      </c>
      <c r="D6" s="119" t="s">
        <v>241</v>
      </c>
      <c r="E6" s="70">
        <v>1</v>
      </c>
      <c r="F6" s="70">
        <v>8</v>
      </c>
    </row>
    <row r="7" spans="1:9">
      <c r="A7" s="71" t="s">
        <v>158</v>
      </c>
      <c r="B7" s="40" t="s">
        <v>193</v>
      </c>
      <c r="C7" s="118" t="s">
        <v>198</v>
      </c>
      <c r="D7" s="120" t="s">
        <v>245</v>
      </c>
      <c r="E7" s="71">
        <v>0.5</v>
      </c>
      <c r="F7" s="71" t="s">
        <v>247</v>
      </c>
      <c r="H7" s="73"/>
      <c r="I7" s="73"/>
    </row>
    <row r="8" spans="1:9">
      <c r="A8" s="165" t="s">
        <v>134</v>
      </c>
      <c r="B8" s="23" t="s">
        <v>167</v>
      </c>
    </row>
    <row r="9" spans="1:9">
      <c r="A9" s="165" t="s">
        <v>135</v>
      </c>
      <c r="B9" s="115" t="s">
        <v>196</v>
      </c>
    </row>
    <row r="10" spans="1:9">
      <c r="A10" s="165" t="s">
        <v>136</v>
      </c>
      <c r="B10" s="23" t="s">
        <v>194</v>
      </c>
    </row>
    <row r="11" spans="1:9">
      <c r="A11" s="165" t="s">
        <v>137</v>
      </c>
      <c r="B11" s="7" t="s">
        <v>168</v>
      </c>
    </row>
    <row r="12" spans="1:9">
      <c r="A12" s="165" t="s">
        <v>151</v>
      </c>
      <c r="B12" s="7" t="s">
        <v>259</v>
      </c>
    </row>
    <row r="13" spans="1:9">
      <c r="A13" s="165" t="s">
        <v>161</v>
      </c>
      <c r="B13" s="7" t="s">
        <v>260</v>
      </c>
    </row>
    <row r="14" spans="1:9">
      <c r="A14" s="165" t="s">
        <v>190</v>
      </c>
      <c r="B14" s="7" t="s">
        <v>261</v>
      </c>
    </row>
    <row r="15" spans="1:9">
      <c r="A15" s="165" t="s">
        <v>243</v>
      </c>
      <c r="B15" s="7" t="s">
        <v>262</v>
      </c>
    </row>
    <row r="16" spans="1:9">
      <c r="A16" s="165" t="s">
        <v>244</v>
      </c>
      <c r="B16" s="7" t="s">
        <v>263</v>
      </c>
    </row>
    <row r="17" spans="1:2">
      <c r="A17" s="165" t="s">
        <v>248</v>
      </c>
      <c r="B17" s="7" t="s">
        <v>251</v>
      </c>
    </row>
    <row r="18" spans="1:2">
      <c r="A18" s="165" t="s">
        <v>250</v>
      </c>
      <c r="B18" s="7" t="s">
        <v>257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6496-0376-1C4A-A684-38A6EEF3836D}">
  <dimension ref="A1:AE15"/>
  <sheetViews>
    <sheetView workbookViewId="0"/>
  </sheetViews>
  <sheetFormatPr baseColWidth="10" defaultRowHeight="16"/>
  <cols>
    <col min="1" max="1" width="22.1640625" customWidth="1"/>
    <col min="2" max="2" width="18.33203125" customWidth="1"/>
    <col min="3" max="3" width="8.5" customWidth="1"/>
    <col min="4" max="4" width="11.1640625" customWidth="1"/>
    <col min="5" max="5" width="9.83203125" style="5" customWidth="1"/>
    <col min="6" max="6" width="4.83203125" style="5" customWidth="1"/>
    <col min="7" max="7" width="9.83203125" style="5" customWidth="1"/>
    <col min="8" max="8" width="4.83203125" style="5" customWidth="1"/>
    <col min="9" max="9" width="9.83203125" style="5" customWidth="1"/>
    <col min="10" max="10" width="4.83203125" style="5" customWidth="1"/>
    <col min="11" max="11" width="9.83203125" style="5" customWidth="1"/>
    <col min="12" max="12" width="4.83203125" style="5" customWidth="1"/>
    <col min="13" max="13" width="9.83203125" style="5" customWidth="1"/>
    <col min="14" max="14" width="4.83203125" style="5" customWidth="1"/>
    <col min="15" max="15" width="9.83203125" style="5" customWidth="1"/>
    <col min="16" max="16" width="4.83203125" style="5" customWidth="1"/>
    <col min="17" max="17" width="9.83203125" style="5" customWidth="1"/>
    <col min="18" max="18" width="4.83203125" style="5" customWidth="1"/>
    <col min="19" max="19" width="9.83203125" style="5" customWidth="1"/>
    <col min="20" max="20" width="4.83203125" style="5" customWidth="1"/>
    <col min="21" max="21" width="9.83203125" style="5" customWidth="1"/>
    <col min="22" max="22" width="4.83203125" style="5" customWidth="1"/>
    <col min="23" max="23" width="9.83203125" style="5" customWidth="1"/>
    <col min="24" max="24" width="4.83203125" style="5" customWidth="1"/>
    <col min="25" max="25" width="9.83203125" style="5" customWidth="1"/>
    <col min="26" max="26" width="4.83203125" style="5" customWidth="1"/>
    <col min="27" max="27" width="9.83203125" style="5" customWidth="1"/>
    <col min="28" max="28" width="4.83203125" style="5" customWidth="1"/>
    <col min="29" max="29" width="9.83203125" style="5" customWidth="1"/>
    <col min="30" max="30" width="4.83203125" style="5" customWidth="1"/>
  </cols>
  <sheetData>
    <row r="1" spans="1:31">
      <c r="A1" s="7" t="s">
        <v>306</v>
      </c>
    </row>
    <row r="2" spans="1:31">
      <c r="A2" s="52" t="s">
        <v>298</v>
      </c>
      <c r="B2" s="52" t="s">
        <v>285</v>
      </c>
      <c r="C2" s="52" t="s">
        <v>292</v>
      </c>
      <c r="D2" s="52" t="s">
        <v>289</v>
      </c>
      <c r="E2" s="33" t="s">
        <v>281</v>
      </c>
      <c r="F2" s="33" t="s">
        <v>65</v>
      </c>
      <c r="G2" s="33" t="s">
        <v>86</v>
      </c>
      <c r="H2" s="33" t="s">
        <v>65</v>
      </c>
      <c r="I2" s="33" t="s">
        <v>87</v>
      </c>
      <c r="J2" s="33" t="s">
        <v>65</v>
      </c>
      <c r="K2" s="33" t="s">
        <v>88</v>
      </c>
      <c r="L2" s="33" t="s">
        <v>65</v>
      </c>
      <c r="M2" s="33" t="s">
        <v>89</v>
      </c>
      <c r="N2" s="33" t="s">
        <v>65</v>
      </c>
      <c r="O2" s="34" t="s">
        <v>71</v>
      </c>
      <c r="P2" s="33" t="s">
        <v>65</v>
      </c>
      <c r="Q2" s="34" t="s">
        <v>90</v>
      </c>
      <c r="R2" s="33" t="s">
        <v>65</v>
      </c>
      <c r="S2" s="34" t="s">
        <v>91</v>
      </c>
      <c r="T2" s="33" t="s">
        <v>65</v>
      </c>
      <c r="U2" s="34" t="s">
        <v>92</v>
      </c>
      <c r="V2" s="33" t="s">
        <v>65</v>
      </c>
      <c r="W2" s="34" t="s">
        <v>93</v>
      </c>
      <c r="X2" s="33" t="s">
        <v>65</v>
      </c>
      <c r="Y2" s="34" t="s">
        <v>279</v>
      </c>
      <c r="Z2" s="33" t="s">
        <v>65</v>
      </c>
      <c r="AA2" s="34" t="s">
        <v>280</v>
      </c>
      <c r="AB2" s="33" t="s">
        <v>65</v>
      </c>
      <c r="AC2" s="34" t="s">
        <v>94</v>
      </c>
      <c r="AD2" s="33" t="s">
        <v>65</v>
      </c>
      <c r="AE2" s="34" t="s">
        <v>203</v>
      </c>
    </row>
    <row r="3" spans="1:31">
      <c r="A3" s="5" t="s">
        <v>284</v>
      </c>
      <c r="B3" s="5" t="s">
        <v>286</v>
      </c>
      <c r="C3" s="5" t="s">
        <v>293</v>
      </c>
      <c r="D3" s="5" t="s">
        <v>165</v>
      </c>
      <c r="E3" s="11">
        <v>51.719999999999992</v>
      </c>
      <c r="F3" s="11">
        <v>0.26201145013147692</v>
      </c>
      <c r="G3" s="11">
        <v>1.2903199999999999</v>
      </c>
      <c r="H3" s="11">
        <v>5.3669702812667051E-2</v>
      </c>
      <c r="I3" s="11">
        <v>15.321999999999999</v>
      </c>
      <c r="J3" s="11">
        <v>0.10802777420645149</v>
      </c>
      <c r="K3" s="11">
        <v>9.1519999999999992</v>
      </c>
      <c r="L3" s="11">
        <v>8.105553651663798E-2</v>
      </c>
      <c r="M3" s="11">
        <v>0.16884000000000002</v>
      </c>
      <c r="N3" s="11">
        <v>2.7260557587841034E-2</v>
      </c>
      <c r="O3" s="11">
        <v>8.152000000000001</v>
      </c>
      <c r="P3" s="11">
        <v>7.5630681604756236E-2</v>
      </c>
      <c r="Q3" s="11">
        <v>11.16</v>
      </c>
      <c r="R3" s="11">
        <v>8.1547532151500082E-2</v>
      </c>
      <c r="S3" s="11">
        <v>2.67</v>
      </c>
      <c r="T3" s="11">
        <v>8.514693182963215E-2</v>
      </c>
      <c r="U3" s="11">
        <v>8.7620000000000003E-2</v>
      </c>
      <c r="V3" s="14">
        <v>3.9505695791872833E-3</v>
      </c>
      <c r="W3" s="11">
        <v>0.11835999999999999</v>
      </c>
      <c r="X3" s="11">
        <v>3.745995194871455E-2</v>
      </c>
      <c r="Y3" s="12">
        <v>1004.0587897700001</v>
      </c>
      <c r="Z3" s="12">
        <v>15.014823569754727</v>
      </c>
      <c r="AA3" s="12">
        <v>24.6</v>
      </c>
      <c r="AB3" s="12">
        <v>20.489021450523197</v>
      </c>
      <c r="AC3" s="11">
        <v>100.0943</v>
      </c>
      <c r="AD3" s="11">
        <v>0.34870172067255378</v>
      </c>
      <c r="AE3" s="12">
        <v>5</v>
      </c>
    </row>
    <row r="4" spans="1:31">
      <c r="A4" s="5" t="s">
        <v>284</v>
      </c>
      <c r="B4" s="5" t="s">
        <v>286</v>
      </c>
      <c r="C4" s="5" t="s">
        <v>293</v>
      </c>
      <c r="D4" s="5" t="s">
        <v>295</v>
      </c>
      <c r="E4" s="5">
        <v>51.77</v>
      </c>
      <c r="F4" s="5">
        <v>0.39</v>
      </c>
      <c r="G4" s="5">
        <v>1.29</v>
      </c>
      <c r="H4" s="5">
        <v>0.03</v>
      </c>
      <c r="I4" s="5">
        <v>15.13</v>
      </c>
      <c r="J4" s="5">
        <v>0.1</v>
      </c>
      <c r="K4" s="5">
        <v>9.0399999999999991</v>
      </c>
      <c r="L4" s="5">
        <v>0.09</v>
      </c>
      <c r="M4" s="5">
        <v>0.16</v>
      </c>
      <c r="N4" s="5">
        <v>0.02</v>
      </c>
      <c r="O4" s="5">
        <v>8.0299999999999994</v>
      </c>
      <c r="P4" s="5">
        <v>0.12</v>
      </c>
      <c r="Q4" s="5">
        <v>11.12</v>
      </c>
      <c r="R4" s="5">
        <v>0.14000000000000001</v>
      </c>
      <c r="S4" s="5">
        <v>2.78</v>
      </c>
      <c r="T4" s="5">
        <v>0.06</v>
      </c>
      <c r="U4" s="5">
        <v>0.08</v>
      </c>
      <c r="V4" s="5">
        <v>0.01</v>
      </c>
      <c r="W4" s="5">
        <v>0.12</v>
      </c>
      <c r="X4" s="5">
        <v>0.02</v>
      </c>
      <c r="Y4" s="12">
        <v>875</v>
      </c>
      <c r="Z4" s="12">
        <v>88</v>
      </c>
      <c r="AB4" s="12"/>
      <c r="AC4" s="5">
        <v>99.51</v>
      </c>
      <c r="AD4" s="11"/>
      <c r="AE4" s="12"/>
    </row>
    <row r="5" spans="1:31">
      <c r="A5" s="5" t="s">
        <v>284</v>
      </c>
      <c r="B5" s="5" t="s">
        <v>286</v>
      </c>
      <c r="C5" s="5" t="s">
        <v>293</v>
      </c>
      <c r="D5" s="5" t="s">
        <v>290</v>
      </c>
      <c r="Y5" s="12">
        <v>1160</v>
      </c>
      <c r="Z5" s="12">
        <v>40</v>
      </c>
      <c r="AA5" s="12"/>
      <c r="AB5" s="12"/>
      <c r="AC5" s="5">
        <v>99.41</v>
      </c>
      <c r="AD5" s="5">
        <v>0.56999999999999995</v>
      </c>
      <c r="AE5" s="12"/>
    </row>
    <row r="6" spans="1:31">
      <c r="A6" s="5" t="s">
        <v>282</v>
      </c>
      <c r="B6" s="5" t="s">
        <v>288</v>
      </c>
      <c r="C6" s="5" t="s">
        <v>293</v>
      </c>
      <c r="D6" s="5" t="s">
        <v>165</v>
      </c>
      <c r="E6" s="11">
        <v>50.578000000000003</v>
      </c>
      <c r="F6" s="11">
        <v>0.11077003204838501</v>
      </c>
      <c r="G6" s="11">
        <v>1.798</v>
      </c>
      <c r="H6" s="11">
        <v>1.923538406167136E-2</v>
      </c>
      <c r="I6" s="11">
        <v>13.857999999999999</v>
      </c>
      <c r="J6" s="11">
        <v>6.8337398253079537E-2</v>
      </c>
      <c r="K6" s="11">
        <v>11.846</v>
      </c>
      <c r="L6" s="11">
        <v>0.13258959235173726</v>
      </c>
      <c r="M6" s="11">
        <v>0.19944000000000001</v>
      </c>
      <c r="N6" s="11">
        <v>7.4888583909698842E-3</v>
      </c>
      <c r="O6" s="11">
        <v>6.9699999999999989</v>
      </c>
      <c r="P6" s="11">
        <v>6.7453687816160346E-2</v>
      </c>
      <c r="Q6" s="11">
        <v>10.884</v>
      </c>
      <c r="R6" s="11">
        <v>4.2778499272414922E-2</v>
      </c>
      <c r="S6" s="11">
        <v>2.6360000000000001</v>
      </c>
      <c r="T6" s="11">
        <v>9.5289033996572736E-2</v>
      </c>
      <c r="U6" s="11">
        <v>0.19336</v>
      </c>
      <c r="V6" s="11">
        <v>7.9418511695951589E-3</v>
      </c>
      <c r="W6" s="11">
        <v>0.20700000000000002</v>
      </c>
      <c r="X6" s="11">
        <v>2.2410153948601064E-2</v>
      </c>
      <c r="Y6" s="12">
        <v>1370.7585216860002</v>
      </c>
      <c r="Z6" s="12">
        <v>35.017720539563356</v>
      </c>
      <c r="AA6" s="12">
        <v>257.8</v>
      </c>
      <c r="AB6" s="12">
        <v>10.779610382569492</v>
      </c>
      <c r="AC6" s="11">
        <v>99.537840000000003</v>
      </c>
      <c r="AD6" s="11">
        <v>0.15427173428726301</v>
      </c>
      <c r="AE6" s="12">
        <v>5</v>
      </c>
    </row>
    <row r="7" spans="1:31">
      <c r="A7" s="5" t="s">
        <v>282</v>
      </c>
      <c r="B7" s="5" t="s">
        <v>288</v>
      </c>
      <c r="C7" s="5" t="s">
        <v>293</v>
      </c>
      <c r="D7" s="5" t="s">
        <v>295</v>
      </c>
      <c r="E7" s="5">
        <v>50.81</v>
      </c>
      <c r="F7" s="5">
        <v>0.25</v>
      </c>
      <c r="G7" s="5">
        <v>1.89</v>
      </c>
      <c r="H7" s="5">
        <v>0.23</v>
      </c>
      <c r="I7" s="5">
        <v>14</v>
      </c>
      <c r="J7" s="5">
        <v>0.2</v>
      </c>
      <c r="K7" s="5">
        <v>11.84</v>
      </c>
      <c r="L7" s="5">
        <v>0.25</v>
      </c>
      <c r="M7" s="5">
        <v>0.21</v>
      </c>
      <c r="N7" s="5">
        <v>0.02</v>
      </c>
      <c r="O7" s="5">
        <v>6.66</v>
      </c>
      <c r="P7" s="5">
        <v>0.18</v>
      </c>
      <c r="Q7" s="5">
        <v>11.06</v>
      </c>
      <c r="R7" s="5">
        <v>0.2</v>
      </c>
      <c r="S7" s="5">
        <v>2.62</v>
      </c>
      <c r="T7" s="5">
        <v>7.0000000000000007E-2</v>
      </c>
      <c r="U7" s="5">
        <v>0.19</v>
      </c>
      <c r="V7" s="5">
        <v>0.08</v>
      </c>
      <c r="W7" s="5">
        <v>0.2</v>
      </c>
      <c r="X7" s="5">
        <v>0.03</v>
      </c>
      <c r="Y7" s="5">
        <v>1305</v>
      </c>
      <c r="Z7" s="5">
        <v>135</v>
      </c>
      <c r="AC7" s="5">
        <v>99.62</v>
      </c>
    </row>
    <row r="8" spans="1:31">
      <c r="A8" s="5" t="s">
        <v>282</v>
      </c>
      <c r="B8" s="5" t="s">
        <v>288</v>
      </c>
      <c r="C8" s="5" t="s">
        <v>293</v>
      </c>
      <c r="D8" s="5" t="s">
        <v>290</v>
      </c>
      <c r="Y8" s="5">
        <v>1610</v>
      </c>
      <c r="Z8" s="5">
        <v>30</v>
      </c>
    </row>
    <row r="9" spans="1:31">
      <c r="A9" s="5" t="s">
        <v>282</v>
      </c>
      <c r="B9" s="5" t="s">
        <v>288</v>
      </c>
      <c r="C9" s="5" t="s">
        <v>293</v>
      </c>
      <c r="D9" s="5" t="s">
        <v>296</v>
      </c>
      <c r="Y9" s="5">
        <v>1370</v>
      </c>
      <c r="Z9" s="5">
        <v>60</v>
      </c>
    </row>
    <row r="10" spans="1:31">
      <c r="A10" s="5" t="s">
        <v>282</v>
      </c>
      <c r="B10" s="5" t="s">
        <v>288</v>
      </c>
      <c r="C10" s="5" t="s">
        <v>293</v>
      </c>
      <c r="D10" s="5" t="s">
        <v>297</v>
      </c>
      <c r="Y10" s="5">
        <v>1270</v>
      </c>
      <c r="Z10" s="5">
        <v>80</v>
      </c>
      <c r="AA10" s="5">
        <v>310</v>
      </c>
      <c r="AB10" s="5">
        <v>20</v>
      </c>
    </row>
    <row r="11" spans="1:31">
      <c r="A11" s="5" t="s">
        <v>282</v>
      </c>
      <c r="B11" s="5" t="s">
        <v>288</v>
      </c>
      <c r="C11" s="5" t="s">
        <v>294</v>
      </c>
      <c r="D11" s="5" t="s">
        <v>291</v>
      </c>
      <c r="E11" s="11"/>
      <c r="F11" s="11"/>
      <c r="G11" s="11"/>
      <c r="H11" s="11"/>
      <c r="I11" s="11"/>
      <c r="J11" s="11"/>
      <c r="K11" s="11"/>
      <c r="L11" s="11"/>
      <c r="M11" s="11"/>
      <c r="N11" s="11"/>
      <c r="O11" s="11"/>
      <c r="P11" s="11"/>
      <c r="Q11" s="11"/>
      <c r="R11" s="11"/>
      <c r="S11" s="11"/>
      <c r="T11" s="11"/>
      <c r="U11" s="11"/>
      <c r="V11" s="11"/>
      <c r="W11" s="11"/>
      <c r="X11" s="11"/>
      <c r="Y11" s="12">
        <v>1430</v>
      </c>
      <c r="Z11" s="12">
        <v>50</v>
      </c>
      <c r="AA11" s="12"/>
      <c r="AB11" s="12"/>
      <c r="AC11" s="11"/>
      <c r="AD11" s="11"/>
      <c r="AE11" s="12"/>
    </row>
    <row r="12" spans="1:31" s="185" customFormat="1">
      <c r="A12" s="54" t="s">
        <v>283</v>
      </c>
      <c r="B12" s="54" t="s">
        <v>287</v>
      </c>
      <c r="C12" s="54" t="s">
        <v>293</v>
      </c>
      <c r="D12" s="54" t="s">
        <v>165</v>
      </c>
      <c r="E12" s="183">
        <v>51.296000000000006</v>
      </c>
      <c r="F12" s="183">
        <v>0.13408952233489208</v>
      </c>
      <c r="G12" s="183">
        <v>3.9359999999999999</v>
      </c>
      <c r="H12" s="183">
        <v>3.2863353450310058E-2</v>
      </c>
      <c r="I12" s="183">
        <v>12.422000000000001</v>
      </c>
      <c r="J12" s="183">
        <v>4.4944410108488458E-2</v>
      </c>
      <c r="K12" s="183">
        <v>13.416</v>
      </c>
      <c r="L12" s="183">
        <v>0.15274161188098026</v>
      </c>
      <c r="M12" s="183">
        <v>0.18436000000000002</v>
      </c>
      <c r="N12" s="183">
        <v>2.3699957805869563E-2</v>
      </c>
      <c r="O12" s="183">
        <v>5.0839999999999996</v>
      </c>
      <c r="P12" s="183">
        <v>4.9799598391954941E-2</v>
      </c>
      <c r="Q12" s="183">
        <v>9.1560000000000006</v>
      </c>
      <c r="R12" s="183">
        <v>6.5802735505448462E-2</v>
      </c>
      <c r="S12" s="183">
        <v>2.68</v>
      </c>
      <c r="T12" s="183">
        <v>3.9370039370059118E-2</v>
      </c>
      <c r="U12" s="183">
        <v>0.83431999999999995</v>
      </c>
      <c r="V12" s="183">
        <v>2.3725239724816272E-2</v>
      </c>
      <c r="W12" s="183">
        <v>0.41570000000000001</v>
      </c>
      <c r="X12" s="183">
        <v>5.2363871132680859E-2</v>
      </c>
      <c r="Y12" s="184">
        <v>119.02922709200001</v>
      </c>
      <c r="Z12" s="184">
        <v>36.817233401291794</v>
      </c>
      <c r="AA12" s="184">
        <v>194.4</v>
      </c>
      <c r="AB12" s="184">
        <v>32.09828655863118</v>
      </c>
      <c r="AC12" s="183">
        <v>99.47354</v>
      </c>
      <c r="AD12" s="183">
        <v>0.18997241378684154</v>
      </c>
      <c r="AE12" s="182">
        <v>5</v>
      </c>
    </row>
    <row r="13" spans="1:31" s="185" customFormat="1">
      <c r="A13" s="54" t="s">
        <v>283</v>
      </c>
      <c r="B13" s="54" t="s">
        <v>287</v>
      </c>
      <c r="C13" s="54" t="s">
        <v>293</v>
      </c>
      <c r="D13" s="181" t="s">
        <v>295</v>
      </c>
      <c r="E13" s="54">
        <v>51.06</v>
      </c>
      <c r="F13" s="54">
        <v>0.46</v>
      </c>
      <c r="G13" s="54">
        <v>3.95</v>
      </c>
      <c r="H13" s="54">
        <v>0.09</v>
      </c>
      <c r="I13" s="54">
        <v>12.44</v>
      </c>
      <c r="J13" s="54">
        <v>0.13</v>
      </c>
      <c r="K13" s="54">
        <v>13.15</v>
      </c>
      <c r="L13" s="54">
        <v>0.16</v>
      </c>
      <c r="M13" s="54">
        <v>0.19</v>
      </c>
      <c r="N13" s="54">
        <v>0.02</v>
      </c>
      <c r="O13" s="54">
        <v>5.04</v>
      </c>
      <c r="P13" s="54">
        <v>0.1</v>
      </c>
      <c r="Q13" s="54">
        <v>9.0399999999999991</v>
      </c>
      <c r="R13" s="54">
        <v>0.11</v>
      </c>
      <c r="S13" s="54">
        <v>2.72</v>
      </c>
      <c r="T13" s="54">
        <v>0.16</v>
      </c>
      <c r="U13" s="54">
        <v>0.82</v>
      </c>
      <c r="V13" s="54">
        <v>0.03</v>
      </c>
      <c r="W13" s="54">
        <v>0.43</v>
      </c>
      <c r="X13" s="54">
        <v>0.03</v>
      </c>
      <c r="Y13" s="54">
        <v>96</v>
      </c>
      <c r="Z13" s="54">
        <v>63</v>
      </c>
      <c r="AA13" s="54"/>
      <c r="AB13" s="54"/>
      <c r="AC13" s="54">
        <v>98.84</v>
      </c>
      <c r="AD13" s="54"/>
    </row>
    <row r="14" spans="1:31" s="185" customFormat="1">
      <c r="A14" s="54" t="s">
        <v>283</v>
      </c>
      <c r="B14" s="54" t="s">
        <v>287</v>
      </c>
      <c r="C14" s="54" t="s">
        <v>293</v>
      </c>
      <c r="D14" s="181" t="s">
        <v>290</v>
      </c>
      <c r="E14" s="54"/>
      <c r="F14" s="54"/>
      <c r="G14" s="183"/>
      <c r="H14" s="54"/>
      <c r="I14" s="183"/>
      <c r="J14" s="54"/>
      <c r="K14" s="183"/>
      <c r="L14" s="54"/>
      <c r="M14" s="183"/>
      <c r="N14" s="54"/>
      <c r="O14" s="183"/>
      <c r="P14" s="54"/>
      <c r="Q14" s="183"/>
      <c r="R14" s="54"/>
      <c r="S14" s="183"/>
      <c r="T14" s="54"/>
      <c r="U14" s="183"/>
      <c r="V14" s="54"/>
      <c r="W14" s="183"/>
      <c r="X14" s="54"/>
      <c r="Y14" s="184">
        <v>160</v>
      </c>
      <c r="Z14" s="54">
        <v>40</v>
      </c>
      <c r="AA14" s="183"/>
      <c r="AB14" s="54"/>
      <c r="AC14" s="183"/>
      <c r="AD14" s="54"/>
    </row>
    <row r="15" spans="1:31" s="185" customFormat="1">
      <c r="A15" s="40" t="s">
        <v>283</v>
      </c>
      <c r="B15" s="40" t="s">
        <v>287</v>
      </c>
      <c r="C15" s="40" t="s">
        <v>293</v>
      </c>
      <c r="D15" s="180" t="s">
        <v>297</v>
      </c>
      <c r="E15" s="40"/>
      <c r="F15" s="40"/>
      <c r="G15" s="40"/>
      <c r="H15" s="40"/>
      <c r="I15" s="40"/>
      <c r="J15" s="40"/>
      <c r="K15" s="40"/>
      <c r="L15" s="40"/>
      <c r="M15" s="40"/>
      <c r="N15" s="40"/>
      <c r="O15" s="40"/>
      <c r="P15" s="40"/>
      <c r="Q15" s="40"/>
      <c r="R15" s="40"/>
      <c r="S15" s="40"/>
      <c r="T15" s="40"/>
      <c r="U15" s="40"/>
      <c r="V15" s="40"/>
      <c r="W15" s="40"/>
      <c r="X15" s="40"/>
      <c r="Y15" s="40"/>
      <c r="Z15" s="40"/>
      <c r="AA15" s="40">
        <v>240</v>
      </c>
      <c r="AB15" s="40">
        <v>20</v>
      </c>
      <c r="AC15" s="40"/>
      <c r="AD15" s="40"/>
      <c r="AE15" s="186"/>
    </row>
  </sheetData>
  <phoneticPr fontId="9"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2020-09-10T16:32:41Z</dcterms:created>
  <dcterms:modified xsi:type="dcterms:W3CDTF">2021-12-20T18:50:57Z</dcterms:modified>
</cp:coreProperties>
</file>